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70" windowWidth="13545" windowHeight="10440" activeTab="0"/>
  </bookViews>
  <sheets>
    <sheet name="Page 1" sheetId="1" r:id="rId1"/>
    <sheet name="Page 2" sheetId="2" r:id="rId2"/>
    <sheet name="Page 3" sheetId="3" r:id="rId3"/>
    <sheet name="Auxiliaries" sheetId="4" state="hidden" r:id="rId4"/>
    <sheet name="Bi-Quilles" sheetId="5" r:id="rId5"/>
    <sheet name="Bi-Safans" sheetId="6" r:id="rId6"/>
    <sheet name="LEXIQUE 2017" sheetId="7" r:id="rId7"/>
  </sheets>
  <externalReferences>
    <externalReference r:id="rId10"/>
  </externalReferences>
  <definedNames>
    <definedName name="Bas_Etai">'Auxiliaries'!$C$24:$C$26</definedName>
    <definedName name="BasEtai">'[1]Auxiliaries'!$G$49:$G$51</definedName>
    <definedName name="Chandeliers">'[1]Auxiliaries'!$K$18:$K$22</definedName>
    <definedName name="Class">'Page 1'!$G$29</definedName>
    <definedName name="Coque">'Auxiliaries'!$H$43:$H$49</definedName>
    <definedName name="Déplacement">'Auxiliaries'!$F$4:$F$8</definedName>
    <definedName name="Dormant">'Auxiliaries'!$C$33:$C$35</definedName>
    <definedName name="EnergieManuelle">'[1]Auxiliaries'!$G$56:$G$59</definedName>
    <definedName name="Etaiavant">'[1]Auxiliaries'!$G$31:$G$34</definedName>
    <definedName name="Fraction">'Auxiliaries'!$H$24:$H$28</definedName>
    <definedName name="Gréement">'Auxiliaries'!$F$24:$F$27</definedName>
    <definedName name="Hélice">'Auxiliaries'!$H$16:$H$19</definedName>
    <definedName name="Matériau">'Auxiliaries'!$C$16:$C$21</definedName>
    <definedName name="Matériauchand">'[1]Auxiliaries'!$K$25:$K$30</definedName>
    <definedName name="MCG">'Auxiliaries'!$H$33:$H$34</definedName>
    <definedName name="MWT">'Auxiliaries'!$F$33:$F$36</definedName>
    <definedName name="Partic">'Auxiliaries'!$C$3:$C$11</definedName>
    <definedName name="Quille">'Auxiliaries'!$H$4:$H$8</definedName>
    <definedName name="Spin">'Auxiliaries'!$F$43:$F$48</definedName>
    <definedName name="vcg">'Auxiliaries'!$F$16:$F$17</definedName>
  </definedNames>
  <calcPr fullCalcOnLoad="1"/>
</workbook>
</file>

<file path=xl/comments1.xml><?xml version="1.0" encoding="utf-8"?>
<comments xmlns="http://schemas.openxmlformats.org/spreadsheetml/2006/main">
  <authors>
    <author>Jean Louis CON TI</author>
  </authors>
  <commentList>
    <comment ref="G29" authorId="0">
      <text>
        <r>
          <rPr>
            <b/>
            <sz val="8"/>
            <rFont val="Tahoma"/>
            <family val="2"/>
          </rPr>
          <t>HINT: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color indexed="10"/>
            <rFont val="Tahoma"/>
            <family val="2"/>
          </rPr>
          <t>Se servir de la touche &lt;TAB&gt; pour naviguer.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JL-C</author>
  </authors>
  <commentList>
    <comment ref="P60" authorId="0">
      <text>
        <r>
          <rPr>
            <b/>
            <sz val="9"/>
            <color indexed="10"/>
            <rFont val="Tahoma"/>
            <family val="2"/>
          </rPr>
          <t>PRECISEZ SVP</t>
        </r>
      </text>
    </comment>
  </commentList>
</comments>
</file>

<file path=xl/sharedStrings.xml><?xml version="1.0" encoding="utf-8"?>
<sst xmlns="http://schemas.openxmlformats.org/spreadsheetml/2006/main" count="520" uniqueCount="391">
  <si>
    <t>Nom de la Série:</t>
  </si>
  <si>
    <t>Constructeur :</t>
  </si>
  <si>
    <t>IDENTIFICATION</t>
  </si>
  <si>
    <t>CARACTERISTIQUES de la COQUE &amp; des APPENDICES</t>
  </si>
  <si>
    <t>COQUE :</t>
  </si>
  <si>
    <t>Tirant d' Eau :</t>
  </si>
  <si>
    <t>ISO 12217-2:</t>
  </si>
  <si>
    <t>Catégorie de Navigation :</t>
  </si>
  <si>
    <t>Nombre maximum de passagers :</t>
  </si>
  <si>
    <t>Déplacement :</t>
  </si>
  <si>
    <t>Particularités :</t>
  </si>
  <si>
    <t>Déplacement =</t>
  </si>
  <si>
    <t>Longueur Hors Tout =</t>
  </si>
  <si>
    <t>mini =</t>
  </si>
  <si>
    <t>Bau Maxi =</t>
  </si>
  <si>
    <t>maxi =</t>
  </si>
  <si>
    <t>QUILLE(s) :</t>
  </si>
  <si>
    <t>Nombre de Quilles :</t>
  </si>
  <si>
    <t>Nature de la Quille(s):</t>
  </si>
  <si>
    <t>Voile de Quille :</t>
  </si>
  <si>
    <t>Ailettes :</t>
  </si>
  <si>
    <t>Bulbe :</t>
  </si>
  <si>
    <t>Matériau :</t>
  </si>
  <si>
    <t>kg</t>
  </si>
  <si>
    <t>Nombre de Gouvernails :</t>
  </si>
  <si>
    <t>GOUVERNAIL(s) :</t>
  </si>
  <si>
    <t>m</t>
  </si>
  <si>
    <t>P1-P29</t>
  </si>
  <si>
    <t>GTE</t>
  </si>
  <si>
    <t>PTE</t>
  </si>
  <si>
    <t>Racing</t>
  </si>
  <si>
    <t>Standard</t>
  </si>
  <si>
    <t>"Q"</t>
  </si>
  <si>
    <t>"DL"</t>
  </si>
  <si>
    <t>"DI"</t>
  </si>
  <si>
    <t>Partic</t>
  </si>
  <si>
    <t>P1-G49</t>
  </si>
  <si>
    <t>Pesée IRC</t>
  </si>
  <si>
    <t>Croisière</t>
  </si>
  <si>
    <t>Stabilité IMS</t>
  </si>
  <si>
    <t>ISO-en Condition Lège (Masse lcc)</t>
  </si>
  <si>
    <t>ISO-en Condition Minilale de Navigation (Masse moc)</t>
  </si>
  <si>
    <t>ISO-en Condition En Charge (Masse ldc)</t>
  </si>
  <si>
    <t>P1-K56</t>
  </si>
  <si>
    <t>Fixe</t>
  </si>
  <si>
    <t>Bloquée en Position Basse</t>
  </si>
  <si>
    <t>Orientable</t>
  </si>
  <si>
    <t>Inclinable</t>
  </si>
  <si>
    <t>Relevable</t>
  </si>
  <si>
    <t>Masse =</t>
  </si>
  <si>
    <t>P1-N58</t>
  </si>
  <si>
    <t>Fonte</t>
  </si>
  <si>
    <t>Plomb</t>
  </si>
  <si>
    <t>composite</t>
  </si>
  <si>
    <t>Tôle Aluminium</t>
  </si>
  <si>
    <t>Tôle Acier</t>
  </si>
  <si>
    <t>Quille</t>
  </si>
  <si>
    <t>Dépalcement</t>
  </si>
  <si>
    <t>Matériau</t>
  </si>
  <si>
    <t>P1-N60</t>
  </si>
  <si>
    <t>P1-N62</t>
  </si>
  <si>
    <t>P1-N64</t>
  </si>
  <si>
    <t xml:space="preserve">vcg </t>
  </si>
  <si>
    <t>Par rapport à DWL=</t>
  </si>
  <si>
    <t>Par Rapoort au Fond de Coque=</t>
  </si>
  <si>
    <r>
      <t>VCG du bateau</t>
    </r>
    <r>
      <rPr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 xml:space="preserve">correspondant à ce Déplacement </t>
    </r>
    <r>
      <rPr>
        <b/>
        <i/>
        <sz val="10"/>
        <color indexed="8"/>
        <rFont val="Arial"/>
        <family val="2"/>
      </rPr>
      <t>=</t>
    </r>
  </si>
  <si>
    <t>APPENDICES :</t>
  </si>
  <si>
    <t>PROPULSION MECANIQUE FIXE ?</t>
  </si>
  <si>
    <t>Moteur Inboard:</t>
  </si>
  <si>
    <t>OUI</t>
  </si>
  <si>
    <t>NON</t>
  </si>
  <si>
    <t>Moteur Hors-bord en Puit :</t>
  </si>
  <si>
    <t>Marque:</t>
  </si>
  <si>
    <t>Modèle :</t>
  </si>
  <si>
    <t>Type de l' Hélice :</t>
  </si>
  <si>
    <t>P2G9</t>
  </si>
  <si>
    <t>Hélice</t>
  </si>
  <si>
    <t>Solide</t>
  </si>
  <si>
    <t>Pas d' Hélice</t>
  </si>
  <si>
    <t>Rabattable</t>
  </si>
  <si>
    <t>Nombre de Pâles :</t>
  </si>
  <si>
    <t xml:space="preserve">   </t>
  </si>
  <si>
    <t>Référence de l' Embase :</t>
  </si>
  <si>
    <t xml:space="preserve">  (Ex: VOLVO /130S  ou  YANMAR SD20)</t>
  </si>
  <si>
    <t>E</t>
  </si>
  <si>
    <t>CARACTERISTIQUES du GREEMENT :</t>
  </si>
  <si>
    <t>Bas-Etai :</t>
  </si>
  <si>
    <t>Le Pataras est il réglable ?</t>
  </si>
  <si>
    <t>Nombre de paires de Bastaques :</t>
  </si>
  <si>
    <t>Type de Gréement :</t>
  </si>
  <si>
    <t>P2G36</t>
  </si>
  <si>
    <t>P2G47</t>
  </si>
  <si>
    <t>P2G45</t>
  </si>
  <si>
    <t>MCG</t>
  </si>
  <si>
    <t>P2G52</t>
  </si>
  <si>
    <t>Spin</t>
  </si>
  <si>
    <t>P2P61</t>
  </si>
  <si>
    <t>Coque</t>
  </si>
  <si>
    <t>P2G27</t>
  </si>
  <si>
    <t>P2M27</t>
  </si>
  <si>
    <t>Gréement</t>
  </si>
  <si>
    <t>Fraction</t>
  </si>
  <si>
    <t>Sloop</t>
  </si>
  <si>
    <t>Ketch</t>
  </si>
  <si>
    <t>Goelette</t>
  </si>
  <si>
    <t>Cat Boat</t>
  </si>
  <si>
    <t>En Tête</t>
  </si>
  <si>
    <t>7/8 ème</t>
  </si>
  <si>
    <t>7/9 ème</t>
  </si>
  <si>
    <t>9/10 ème</t>
  </si>
  <si>
    <t>Ajustable</t>
  </si>
  <si>
    <t>Absent</t>
  </si>
  <si>
    <t>par rapport au Vit de Mulet</t>
  </si>
  <si>
    <t>par rapport au Pied de Mât</t>
  </si>
  <si>
    <t>Monolithique Verre "E"</t>
  </si>
  <si>
    <t>Sandwich et fibres de Verre "E"</t>
  </si>
  <si>
    <t>Bois</t>
  </si>
  <si>
    <t>Aluminium</t>
  </si>
  <si>
    <t>Acier</t>
  </si>
  <si>
    <t>Carbone</t>
  </si>
  <si>
    <t>Symétriques uniquement</t>
  </si>
  <si>
    <t>Asymétriques sur étrave uniquement</t>
  </si>
  <si>
    <t>Symétriques et Asymétriques sur tangon</t>
  </si>
  <si>
    <t>Pas de Spinnaker à Bord</t>
  </si>
  <si>
    <t>Asymétriques sur Bout-Dehors orientable</t>
  </si>
  <si>
    <t>Asymétriques sur Bout-Dehors Fixe uniquement</t>
  </si>
  <si>
    <t>Bas_Etai</t>
  </si>
  <si>
    <t>Complêt prêt à être gréer</t>
  </si>
  <si>
    <t>Complêt sans les Drisses (IMS)</t>
  </si>
  <si>
    <t>Tube + Dormant</t>
  </si>
  <si>
    <t>Non Estimé</t>
  </si>
  <si>
    <t>3/4</t>
  </si>
  <si>
    <t>MWT</t>
  </si>
  <si>
    <t>Autres  (ex Kevlar, Verre "S", etc)</t>
  </si>
  <si>
    <r>
      <t>Mesures de Gréement</t>
    </r>
    <r>
      <rPr>
        <sz val="10"/>
        <color indexed="12"/>
        <rFont val="Arial"/>
        <family val="2"/>
      </rPr>
      <t xml:space="preserve"> obligatoirement Déclarées.</t>
    </r>
  </si>
  <si>
    <r>
      <t>Valeurs à Déclarer</t>
    </r>
    <r>
      <rPr>
        <sz val="8"/>
        <rFont val="Arial"/>
        <family val="0"/>
      </rPr>
      <t xml:space="preserve"> spontanément.</t>
    </r>
  </si>
  <si>
    <t>GRAND VOILE :</t>
  </si>
  <si>
    <t>P</t>
  </si>
  <si>
    <t>P =</t>
  </si>
  <si>
    <t>E =</t>
  </si>
  <si>
    <t>Défaut</t>
  </si>
  <si>
    <t>0.205 * E</t>
  </si>
  <si>
    <t>0.368 * E</t>
  </si>
  <si>
    <t>0.633 * E</t>
  </si>
  <si>
    <t>0.837 * E</t>
  </si>
  <si>
    <t>P/8 * ( E + 2MGL + 2MGM +1.5MGU + MGT +HB/2 )</t>
  </si>
  <si>
    <t xml:space="preserve">m²  </t>
  </si>
  <si>
    <t>J</t>
  </si>
  <si>
    <t>Base Triangle Avant</t>
  </si>
  <si>
    <t>J =</t>
  </si>
  <si>
    <t>Enrouleur de Foc ?</t>
  </si>
  <si>
    <t>1.40 * J</t>
  </si>
  <si>
    <t>ISP</t>
  </si>
  <si>
    <t>ISP =</t>
  </si>
  <si>
    <t>Lattes Interdites</t>
  </si>
  <si>
    <t>SPL</t>
  </si>
  <si>
    <t>SPL =</t>
  </si>
  <si>
    <t>SLU =</t>
  </si>
  <si>
    <t>SLE =</t>
  </si>
  <si>
    <t>1.8*SPL</t>
  </si>
  <si>
    <t>PLUS GRAND SPINNAKER ASYMETRIQUE :</t>
  </si>
  <si>
    <t>TPS</t>
  </si>
  <si>
    <t>TPS =</t>
  </si>
  <si>
    <t>Gréement dormant :</t>
  </si>
  <si>
    <t>P2R35</t>
  </si>
  <si>
    <t>Dormant</t>
  </si>
  <si>
    <t>Acier Toronné</t>
  </si>
  <si>
    <t>Rod</t>
  </si>
  <si>
    <t>Fibres</t>
  </si>
  <si>
    <t>PLUS GRAND SPINNAKER SYMETRIQUE :</t>
  </si>
  <si>
    <t>m²</t>
  </si>
  <si>
    <t>Surface Mesurée</t>
  </si>
  <si>
    <t xml:space="preserve">SLU+SLE = 1.9 * RAC( ISP² + SPL²)  </t>
  </si>
  <si>
    <t xml:space="preserve">                 Lattés ?</t>
  </si>
  <si>
    <t xml:space="preserve">    Guidant Libre ?</t>
  </si>
  <si>
    <t>L</t>
  </si>
  <si>
    <t>Distance longitudinale</t>
  </si>
  <si>
    <t>T</t>
  </si>
  <si>
    <t>Distance transversale</t>
  </si>
  <si>
    <t>Span</t>
  </si>
  <si>
    <t>Hauteur</t>
  </si>
  <si>
    <t>RCL</t>
  </si>
  <si>
    <t>Largeur en haut</t>
  </si>
  <si>
    <t>TCL</t>
  </si>
  <si>
    <t>Largeur en Bas</t>
  </si>
  <si>
    <t>RTh</t>
  </si>
  <si>
    <t>Epaisseur Maxi en haut</t>
  </si>
  <si>
    <t>TTh</t>
  </si>
  <si>
    <t>Epaisseur Maxi en bas</t>
  </si>
  <si>
    <t>Angle</t>
  </si>
  <si>
    <t>Inclinaison</t>
  </si>
  <si>
    <t>Classe :</t>
  </si>
  <si>
    <t>D E R I V E   /   Q U I L L E</t>
  </si>
  <si>
    <t>B U L B E S</t>
  </si>
  <si>
    <t>BC</t>
  </si>
  <si>
    <t>KBL</t>
  </si>
  <si>
    <t>Longueur maximale</t>
  </si>
  <si>
    <t>BY</t>
  </si>
  <si>
    <t>KBW</t>
  </si>
  <si>
    <t xml:space="preserve">Largeur maximale </t>
  </si>
  <si>
    <t>BS</t>
  </si>
  <si>
    <t>KBH</t>
  </si>
  <si>
    <t>Hauteur maximale</t>
  </si>
  <si>
    <t>Largeur moyenne</t>
  </si>
  <si>
    <t>BT</t>
  </si>
  <si>
    <t>Epaisseur Maxi moyenne</t>
  </si>
  <si>
    <t>BF</t>
  </si>
  <si>
    <t>BX</t>
  </si>
  <si>
    <t>0.0350 * E</t>
  </si>
  <si>
    <t>luc.gellusseau@ffvoile.fr</t>
  </si>
  <si>
    <t>Un fichier de coque avec ses appendices (Quille et Gouvernail), au format ORC (*.off), ou à défaut un fichier *.igs ou *.3dm d'une demie coque (jusqu'au livet).</t>
  </si>
  <si>
    <t>Un fichier *.dxf ou *.dwg du Gréemente et du Plan de Voilure.</t>
  </si>
  <si>
    <t>Le bateau est étudié lorsque le dossier est complet</t>
  </si>
  <si>
    <t>Fichiers à fournir :</t>
  </si>
  <si>
    <t>Documents et précisions à fournir :</t>
  </si>
  <si>
    <t>- La ''position'' du bateau standard par rapport aux différentes options proposées -</t>
  </si>
  <si>
    <t>- Les caractéristiques du moteur, de l’hélice et de l’arbre d’hélice ou ''Strut Drive'' -</t>
  </si>
  <si>
    <t>- Le descriptif des aménagements et des équipements -</t>
  </si>
  <si>
    <t>- Le dossier ICNN des éléments de calcul et de contrôle de certification -</t>
  </si>
  <si>
    <r>
      <rPr>
        <b/>
        <u val="single"/>
        <sz val="10"/>
        <color indexed="10"/>
        <rFont val="Calibri"/>
        <family val="2"/>
      </rPr>
      <t>ATTENTION</t>
    </r>
    <r>
      <rPr>
        <b/>
        <sz val="10"/>
        <color indexed="10"/>
        <rFont val="Calibri"/>
        <family val="2"/>
      </rPr>
      <t xml:space="preserve"> :</t>
    </r>
  </si>
  <si>
    <t>Architecte :</t>
  </si>
  <si>
    <t>Année de la Première Mise à l'Eau :</t>
  </si>
  <si>
    <t>VCG total de la Quille =</t>
  </si>
  <si>
    <t>CARACTERISTIQUES du MOTEUR :</t>
  </si>
  <si>
    <t>Diamètre :</t>
  </si>
  <si>
    <t xml:space="preserve"> mm</t>
  </si>
  <si>
    <t xml:space="preserve">          A</t>
  </si>
  <si>
    <t xml:space="preserve">   B</t>
  </si>
  <si>
    <t xml:space="preserve">                      C</t>
  </si>
  <si>
    <t xml:space="preserve">                  D</t>
  </si>
  <si>
    <t xml:space="preserve">    E</t>
  </si>
  <si>
    <t>Le mât est en tout point identique à celui d'origine fourni par le constructeur ?</t>
  </si>
  <si>
    <t>M A T :</t>
  </si>
  <si>
    <t>Marque :</t>
  </si>
  <si>
    <t>Masse :</t>
  </si>
  <si>
    <t>Hauteur CG :</t>
  </si>
  <si>
    <t>Posé sur le pont ?</t>
  </si>
  <si>
    <t>Orientable ?</t>
  </si>
  <si>
    <t xml:space="preserve"> OUI</t>
  </si>
  <si>
    <t>Avec Rétreint ?</t>
  </si>
  <si>
    <t>Avec Guignol ?</t>
  </si>
  <si>
    <t>Dans sa construction, a-t-on utilisé des fibres de Carbone ?</t>
  </si>
  <si>
    <t>Nombre de paires de Barres de Flèche :</t>
  </si>
  <si>
    <t>Etai Avant :</t>
  </si>
  <si>
    <t>Enrouleur de Grand Voile ?</t>
  </si>
  <si>
    <t>Dans la construction de la Bôme, a-t-on utilisé des fibres de Carbone ?</t>
  </si>
  <si>
    <t xml:space="preserve">Utilisation d'énergie autre que manuelle pour régler : </t>
  </si>
  <si>
    <t>Une (ou des) modifications ont elles été apportées par rapport au bateau d'origine ?</t>
  </si>
  <si>
    <t>Il y a-t-il une Cabine Avant Aménagée ?</t>
  </si>
  <si>
    <t>MHB =</t>
  </si>
  <si>
    <t>MUW =</t>
  </si>
  <si>
    <t>MTW =</t>
  </si>
  <si>
    <t>MHW =</t>
  </si>
  <si>
    <t>MQW =</t>
  </si>
  <si>
    <t>HHB =</t>
  </si>
  <si>
    <t>HUW =</t>
  </si>
  <si>
    <t>HTW =</t>
  </si>
  <si>
    <t>HHW =</t>
  </si>
  <si>
    <t>HQW =</t>
  </si>
  <si>
    <t>HLP =</t>
  </si>
  <si>
    <t>HLU =</t>
  </si>
  <si>
    <t>SHW =</t>
  </si>
  <si>
    <t>SFL =</t>
  </si>
  <si>
    <t>Largeur à Mi-Hauteur (SHW ≥ .75SF)</t>
  </si>
  <si>
    <t xml:space="preserve">(SLU+SLE)/2 * (SFL + 4*SHW) / 6  </t>
  </si>
  <si>
    <t>.1125HLU * (1.445HLP + 2HQW + 2HTW + 1.5HTW + HUW +HHB/2)</t>
  </si>
  <si>
    <r>
      <t xml:space="preserve">.125 *HLP / </t>
    </r>
    <r>
      <rPr>
        <sz val="8"/>
        <color indexed="20"/>
        <rFont val="Arial"/>
        <family val="2"/>
      </rPr>
      <t>défaut</t>
    </r>
  </si>
  <si>
    <r>
      <t xml:space="preserve">.25 *HLP / </t>
    </r>
    <r>
      <rPr>
        <sz val="8"/>
        <color indexed="20"/>
        <rFont val="Arial"/>
        <family val="2"/>
      </rPr>
      <t>défaut</t>
    </r>
  </si>
  <si>
    <r>
      <t xml:space="preserve">.5 *HLP / </t>
    </r>
    <r>
      <rPr>
        <sz val="8"/>
        <color indexed="20"/>
        <rFont val="Arial"/>
        <family val="2"/>
      </rPr>
      <t>défaut</t>
    </r>
  </si>
  <si>
    <r>
      <t xml:space="preserve">.75 *HLP / </t>
    </r>
    <r>
      <rPr>
        <sz val="8"/>
        <color indexed="20"/>
        <rFont val="Arial"/>
        <family val="2"/>
      </rPr>
      <t>défaut</t>
    </r>
  </si>
  <si>
    <t>Largeur à Mi-Hauteur &lt; .75 Bordure</t>
  </si>
  <si>
    <t>PLUS GRAND GENOIS ou FOC :</t>
  </si>
  <si>
    <t>PLUS GRAND Code 0 et Gennaker :</t>
  </si>
  <si>
    <t>DEFINITIONS</t>
  </si>
  <si>
    <t>Longueur de coque</t>
  </si>
  <si>
    <t>IG</t>
  </si>
  <si>
    <t>Hauteur de l'étai (Par rapport au livet de référence)</t>
  </si>
  <si>
    <t>Hauteur de la drisse de spinnaker (Par rapport au livet de référence)</t>
  </si>
  <si>
    <t>Base du triangle avant (Distance horizontale entre la face avant du mat et l'axe de l’étai au niveau du pont</t>
  </si>
  <si>
    <t>FSJ</t>
  </si>
  <si>
    <t>Distance horizontale entre l’extrémité avant de LOA et celle de J</t>
  </si>
  <si>
    <t>Distance relevée sur le mat entre la marque limite inférieure et la marque limite supérieure d’établissement du guindant de la grand-voile</t>
  </si>
  <si>
    <t>Distance relevée sur la bôme entre le bord arrière du mat et la marque extérieure de la bôme</t>
  </si>
  <si>
    <t>BAS</t>
  </si>
  <si>
    <t>Distance entre le point inférieur de la mesure de P et le livet de référence</t>
  </si>
  <si>
    <t>MHB</t>
  </si>
  <si>
    <t>Têtière d’une grand-voile (GV)</t>
  </si>
  <si>
    <t>MUW</t>
  </si>
  <si>
    <t>Largeur supérieure de GV au 7/8 de chute</t>
  </si>
  <si>
    <t>MTW</t>
  </si>
  <si>
    <t>Largeur haute de GV au 3/4 de chute</t>
  </si>
  <si>
    <t>MHW</t>
  </si>
  <si>
    <t>Largeur milieu de GV au 1/2 de chute</t>
  </si>
  <si>
    <t>MQW</t>
  </si>
  <si>
    <t>Largeur inférieure  de GV au 1/4 de chute</t>
  </si>
  <si>
    <t>HLU</t>
  </si>
  <si>
    <t>Guindant d’une voile d’avant (Foc, Génois, Code 0 ou Gennaker)</t>
  </si>
  <si>
    <t>HHB</t>
  </si>
  <si>
    <t>Têtière d’une voile d’avant (Foc, Génois, Code 0 ou Gennaker)</t>
  </si>
  <si>
    <t>HUW</t>
  </si>
  <si>
    <t>Largeur supérieure d’une voile d’avant au 7/8 de hauteur de la chute</t>
  </si>
  <si>
    <t>HTW</t>
  </si>
  <si>
    <t>Largeur haute d’une voile d’avant au 3/4 de hauteur de la chute</t>
  </si>
  <si>
    <t>HHW</t>
  </si>
  <si>
    <t>Largeur milieu d’une voile d’avant au 1/2 de hauteur de la chute</t>
  </si>
  <si>
    <t>HQW</t>
  </si>
  <si>
    <t>Largeur inférieure  d’une voile d’avant au 1/4 de hauteur de la chute</t>
  </si>
  <si>
    <t>HLP</t>
  </si>
  <si>
    <t>Plus grande perpendiculaire mesurée entre le point d’écoute et le guindant d’une voile d’avant                                      (Foc, Génois, Code 0 ou Gennaker)</t>
  </si>
  <si>
    <t>HMW</t>
  </si>
  <si>
    <t>Largeur à mi-hauteur d’une voile d’avant (Foc, Génois, Code 0 ou Gennaker)                                                                                (Distance entre le milieu du guindant et le milieu de la chute)</t>
  </si>
  <si>
    <t>SLU</t>
  </si>
  <si>
    <t>Guindant de spi symétrique</t>
  </si>
  <si>
    <t>SLE</t>
  </si>
  <si>
    <t>Chute de spi symétrique</t>
  </si>
  <si>
    <t>SHW</t>
  </si>
  <si>
    <t>Largeur à mi-hauteur du spi symétrique                                                                                                                                                          (Distance entre le milieu du guindant et le milieu de la chute)</t>
  </si>
  <si>
    <t>SFL</t>
  </si>
  <si>
    <t>Bordure du spi symétrique</t>
  </si>
  <si>
    <t>Guindant du spi asymétrique</t>
  </si>
  <si>
    <t>Chute du spi asymétrique</t>
  </si>
  <si>
    <t>Largeur à mi-hauteur du spi asymétrique                                                                                                                                                          (Distance entre le milieu du guindant et le milieu de la chute)</t>
  </si>
  <si>
    <t>Bordure du spi asymétrique</t>
  </si>
  <si>
    <t>Longueur hors tout du tangon fixé horizontalement sur sa ferrure, mesuré en extension</t>
  </si>
  <si>
    <t>Distance horizontale entre la face avant du mat et la fixation de la voile à l’extrémité extérieure du bout-dehors</t>
  </si>
  <si>
    <t>FSP</t>
  </si>
  <si>
    <t>2 fois le diamètre de l'enrouleur et/ou 2 fois la largeur de l'étai creux</t>
  </si>
  <si>
    <t>Voile d'avant                            ---&gt; Gennaker</t>
  </si>
  <si>
    <t>Une voile d'avant est un Gennaker quand sa largeur à mi-hauteur (MHW) est supérieure à 55% de sa bordure</t>
  </si>
  <si>
    <t>Voile d'avant / Gennaker       ---&gt; Spinnaker</t>
  </si>
  <si>
    <t>Une voile d'avant ou un Gennaker est un Spinnaker quand sa largeur à mi-hauteur (SHW) est supérieure ou égale à 75% de sa bordure (SFL)</t>
  </si>
  <si>
    <t>Demande de Certificat et Contrat de Jauge</t>
  </si>
  <si>
    <t>ORC Club + OSIRIS pour Bateaux de Série 2017</t>
  </si>
  <si>
    <r>
      <rPr>
        <b/>
        <sz val="14"/>
        <color indexed="8"/>
        <rFont val="Calibri"/>
        <family val="2"/>
      </rPr>
      <t xml:space="preserve">                                  </t>
    </r>
    <r>
      <rPr>
        <b/>
        <u val="single"/>
        <sz val="14"/>
        <color indexed="8"/>
        <rFont val="Calibri"/>
        <family val="2"/>
      </rPr>
      <t xml:space="preserve">Lexique </t>
    </r>
    <r>
      <rPr>
        <b/>
        <u val="single"/>
        <sz val="14"/>
        <color indexed="10"/>
        <rFont val="Calibri"/>
        <family val="2"/>
      </rPr>
      <t>2017</t>
    </r>
  </si>
  <si>
    <t>DESIGNATIONS</t>
  </si>
  <si>
    <t>LOA ou LH</t>
  </si>
  <si>
    <t>HF</t>
  </si>
  <si>
    <t>Bordure d’une voile d’avant (Foot)</t>
  </si>
  <si>
    <t>SL</t>
  </si>
  <si>
    <t>Dimension maximum pour SLU et SLE</t>
  </si>
  <si>
    <t>STW</t>
  </si>
  <si>
    <t>Largeur au 7/8 du spi symétrique                                                                                                                                                          (Distance entre les 7/8 des chutes ou pour un asymétrique du guindant et de la chute)</t>
  </si>
  <si>
    <t>ALU (SLU)</t>
  </si>
  <si>
    <t>ALE (SLE)</t>
  </si>
  <si>
    <t>ASL</t>
  </si>
  <si>
    <t>Guindant moyen du spi asymétrique = (ALU+ALE)/2</t>
  </si>
  <si>
    <t>AMG (SHW)</t>
  </si>
  <si>
    <t>ASF (SFL)</t>
  </si>
  <si>
    <t>BDH</t>
  </si>
  <si>
    <t>Bout-dehors</t>
  </si>
  <si>
    <t>RCG</t>
  </si>
  <si>
    <t>RSP</t>
  </si>
  <si>
    <t>RC1</t>
  </si>
  <si>
    <t>RT1</t>
  </si>
  <si>
    <t>RC2</t>
  </si>
  <si>
    <t>RT2</t>
  </si>
  <si>
    <t>RY</t>
  </si>
  <si>
    <t>RAN</t>
  </si>
  <si>
    <t>0 = Retractable &amp; 1 = Fixe</t>
  </si>
  <si>
    <t>BA</t>
  </si>
  <si>
    <t xml:space="preserve"> ( Angle )</t>
  </si>
  <si>
    <r>
      <t xml:space="preserve">Indiquez le Type de l'Installation de l'Hélice, ou shématiser celui-ci dans le cadre </t>
    </r>
    <r>
      <rPr>
        <sz val="12"/>
        <rFont val="Calibri"/>
        <family val="2"/>
      </rPr>
      <t>ci-dessous :</t>
    </r>
  </si>
  <si>
    <r>
      <t xml:space="preserve">Etai Avant réglable </t>
    </r>
    <r>
      <rPr>
        <b/>
        <u val="single"/>
        <sz val="11"/>
        <rFont val="Calibri"/>
        <family val="2"/>
      </rPr>
      <t>en navigation</t>
    </r>
    <r>
      <rPr>
        <b/>
        <sz val="11"/>
        <rFont val="Calibri"/>
        <family val="2"/>
      </rPr>
      <t xml:space="preserve"> ?</t>
    </r>
  </si>
  <si>
    <t>Construction de la Coque ?</t>
  </si>
  <si>
    <r>
      <t>Votre bateau possède t-il une (ou plusieures) caractéristiques particulières</t>
    </r>
    <r>
      <rPr>
        <sz val="11"/>
        <rFont val="Calibri"/>
        <family val="2"/>
      </rPr>
      <t xml:space="preserve"> [pas d'aménagement, quille(s) spéciale(s), foil et/ou canard, tout système dynamique modifiant la stabilité, échelles de rappel, etc…] ?</t>
    </r>
  </si>
  <si>
    <t>Utilisation matériaux légers (Titane, Carbone, etc..) pour Balcons/Chandeliers ?</t>
  </si>
  <si>
    <t>Utilisation fibres de Carbone pour Gouvernail (y compris la mèche) ?</t>
  </si>
  <si>
    <r>
      <rPr>
        <u val="single"/>
        <sz val="11"/>
        <color indexed="8"/>
        <rFont val="Calibri"/>
        <family val="2"/>
      </rPr>
      <t xml:space="preserve">Cabine avant aménagée </t>
    </r>
    <r>
      <rPr>
        <sz val="11"/>
        <color indexed="8"/>
        <rFont val="Calibri"/>
        <family val="2"/>
      </rPr>
      <t>:  C'est la partie du bateau située en avant du mât principal, entièrement aménagée en un espace de vie et qui doit être réalisée en utilisant des matériaux rigides.</t>
    </r>
  </si>
  <si>
    <r>
      <t>Nota</t>
    </r>
    <r>
      <rPr>
        <sz val="10"/>
        <color indexed="8"/>
        <rFont val="Calibri"/>
        <family val="2"/>
      </rPr>
      <t>:  Les couchettes sur cadre ne remplissent pas cette condition.</t>
    </r>
  </si>
  <si>
    <t>MAXI Base de GV</t>
  </si>
  <si>
    <t>MAXI Hauteur de GV</t>
  </si>
  <si>
    <r>
      <t xml:space="preserve">En cas d'absence de déclaration de valeurs, les </t>
    </r>
    <r>
      <rPr>
        <i/>
        <sz val="10"/>
        <color indexed="20"/>
        <rFont val="Arial"/>
        <family val="2"/>
      </rPr>
      <t>valeurs par défaut (colonne de droite)</t>
    </r>
    <r>
      <rPr>
        <i/>
        <sz val="10"/>
        <rFont val="Arial"/>
        <family val="2"/>
      </rPr>
      <t xml:space="preserve"> sont retenues.</t>
    </r>
  </si>
  <si>
    <t>Mesures standards du gréement et des voiles prises en compte pour dépôt de ce modèle :</t>
  </si>
  <si>
    <r>
      <t>Surface mesurée</t>
    </r>
    <r>
      <rPr>
        <sz val="8"/>
        <rFont val="Arial"/>
        <family val="0"/>
      </rPr>
      <t xml:space="preserve"> =</t>
    </r>
  </si>
  <si>
    <t>Distance face avant du Mât à extrémité avant du Bout Dehors</t>
  </si>
  <si>
    <t>Hauteur Drisse de spi.</t>
  </si>
  <si>
    <t>Distance face avant du Mât à extrémité avant du Tangon</t>
  </si>
  <si>
    <t>ISP :</t>
  </si>
  <si>
    <t>SPL :</t>
  </si>
  <si>
    <t>TPS :</t>
  </si>
  <si>
    <r>
      <t xml:space="preserve">Valeurs par Défaut    </t>
    </r>
    <r>
      <rPr>
        <sz val="10"/>
        <color indexed="20"/>
        <rFont val="Arial"/>
        <family val="2"/>
      </rPr>
      <t xml:space="preserve">                                                  déduites des mesures du Gréement.</t>
    </r>
  </si>
  <si>
    <t>P :</t>
  </si>
  <si>
    <t>E :</t>
  </si>
  <si>
    <t>BAS :</t>
  </si>
  <si>
    <t>Distance base de P à livet de référence</t>
  </si>
  <si>
    <t>BAS =</t>
  </si>
  <si>
    <t>IG =</t>
  </si>
  <si>
    <t>Hauteur de l'étai</t>
  </si>
  <si>
    <t>SHW ≥ .75 Bordure</t>
  </si>
  <si>
    <t>***  Destinée uniquement aux Architectes, Constructeurs ou/et Importateurs  **</t>
  </si>
  <si>
    <r>
      <t xml:space="preserve">2%  HLP / </t>
    </r>
    <r>
      <rPr>
        <sz val="8"/>
        <color indexed="20"/>
        <rFont val="Arial"/>
        <family val="2"/>
      </rPr>
      <t>défaut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</si>
</sst>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[$-809]dd\ mmmm\ yyyy"/>
    <numFmt numFmtId="179" formatCode="dd/mm/yy;@"/>
    <numFmt numFmtId="180" formatCode="0.00000"/>
    <numFmt numFmtId="181" formatCode="0.0000"/>
    <numFmt numFmtId="182" formatCode="&quot;Vrai&quot;;&quot;Vrai&quot;;&quot;Faux&quot;"/>
    <numFmt numFmtId="183" formatCode="&quot;Actif&quot;;&quot;Actif&quot;;&quot;Inactif&quot;"/>
  </numFmts>
  <fonts count="177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8"/>
      <color indexed="18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1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41"/>
      <name val="Arial"/>
      <family val="2"/>
    </font>
    <font>
      <b/>
      <sz val="9"/>
      <color indexed="10"/>
      <name val="Tahoma"/>
      <family val="2"/>
    </font>
    <font>
      <sz val="7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12"/>
      <name val="Arial"/>
      <family val="2"/>
    </font>
    <font>
      <b/>
      <sz val="8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8"/>
      <color indexed="9"/>
      <name val="Arial"/>
      <family val="2"/>
    </font>
    <font>
      <b/>
      <sz val="8"/>
      <color indexed="6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9"/>
      <color indexed="9"/>
      <name val="Arial"/>
      <family val="2"/>
    </font>
    <font>
      <sz val="8"/>
      <color indexed="26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47"/>
      <name val="Arial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8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8"/>
      <name val="Arial"/>
      <family val="2"/>
    </font>
    <font>
      <b/>
      <i/>
      <u val="single"/>
      <sz val="9"/>
      <color indexed="8"/>
      <name val="Arial"/>
      <family val="2"/>
    </font>
    <font>
      <b/>
      <u val="single"/>
      <sz val="10"/>
      <color indexed="62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Calibri"/>
      <family val="2"/>
    </font>
    <font>
      <sz val="8"/>
      <color indexed="27"/>
      <name val="Arial"/>
      <family val="2"/>
    </font>
    <font>
      <sz val="7"/>
      <color indexed="42"/>
      <name val="Arial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6"/>
      <color indexed="27"/>
      <name val="Arial"/>
      <family val="2"/>
    </font>
    <font>
      <sz val="10"/>
      <name val="Calibri"/>
      <family val="2"/>
    </font>
    <font>
      <b/>
      <sz val="8"/>
      <color indexed="10"/>
      <name val="Arial"/>
      <family val="2"/>
    </font>
    <font>
      <sz val="6"/>
      <color indexed="52"/>
      <name val="Arial"/>
      <family val="2"/>
    </font>
    <font>
      <sz val="8"/>
      <color indexed="47"/>
      <name val="Arial"/>
      <family val="2"/>
    </font>
    <font>
      <sz val="8"/>
      <color indexed="51"/>
      <name val="Arial"/>
      <family val="2"/>
    </font>
    <font>
      <sz val="6"/>
      <color indexed="2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10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6"/>
      <name val="Calibri"/>
      <family val="2"/>
    </font>
    <font>
      <u val="single"/>
      <sz val="10"/>
      <color indexed="8"/>
      <name val="Calibri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i/>
      <sz val="8"/>
      <color indexed="8"/>
      <name val="Arial"/>
      <family val="2"/>
    </font>
    <font>
      <b/>
      <u val="single"/>
      <sz val="10"/>
      <color indexed="18"/>
      <name val="Calibri"/>
      <family val="2"/>
    </font>
    <font>
      <sz val="9"/>
      <color indexed="18"/>
      <name val="Calibri"/>
      <family val="0"/>
    </font>
    <font>
      <b/>
      <u val="single"/>
      <sz val="10"/>
      <color indexed="56"/>
      <name val="Calibri"/>
      <family val="0"/>
    </font>
    <font>
      <b/>
      <sz val="10"/>
      <color indexed="56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8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i/>
      <u val="single"/>
      <sz val="9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3" tint="0.39998000860214233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sz val="8"/>
      <color rgb="FFA4FAFA"/>
      <name val="Arial"/>
      <family val="2"/>
    </font>
    <font>
      <sz val="7"/>
      <color rgb="FFCCFFCC"/>
      <name val="Arial"/>
      <family val="2"/>
    </font>
    <font>
      <sz val="8"/>
      <color theme="8" tint="0.7999799847602844"/>
      <name val="Arial"/>
      <family val="2"/>
    </font>
    <font>
      <b/>
      <sz val="12"/>
      <color theme="1"/>
      <name val="Calibri"/>
      <family val="2"/>
    </font>
    <font>
      <sz val="6"/>
      <color rgb="FFCCFFFF"/>
      <name val="Arial"/>
      <family val="2"/>
    </font>
    <font>
      <b/>
      <sz val="8"/>
      <color rgb="FFFF0000"/>
      <name val="Arial"/>
      <family val="2"/>
    </font>
    <font>
      <sz val="6"/>
      <color theme="9" tint="0.39998000860214233"/>
      <name val="Arial"/>
      <family val="2"/>
    </font>
    <font>
      <sz val="8"/>
      <color rgb="FFFBCD9B"/>
      <name val="Arial"/>
      <family val="2"/>
    </font>
    <font>
      <b/>
      <sz val="9"/>
      <color theme="1"/>
      <name val="Arial"/>
      <family val="2"/>
    </font>
    <font>
      <sz val="8"/>
      <color rgb="FFFFC000"/>
      <name val="Arial"/>
      <family val="2"/>
    </font>
    <font>
      <sz val="10"/>
      <color rgb="FFFBCD9B"/>
      <name val="Arial"/>
      <family val="2"/>
    </font>
    <font>
      <sz val="8"/>
      <color rgb="FFFFFFCC"/>
      <name val="Arial"/>
      <family val="2"/>
    </font>
    <font>
      <sz val="6"/>
      <color rgb="FFFFFFCC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  <font>
      <b/>
      <u val="single"/>
      <sz val="11"/>
      <color theme="10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2"/>
      <name val="Arial"/>
      <family val="2"/>
    </font>
    <font>
      <sz val="10"/>
      <color theme="2"/>
      <name val="Arial"/>
      <family val="2"/>
    </font>
    <font>
      <b/>
      <i/>
      <sz val="8"/>
      <color theme="1"/>
      <name val="Arial"/>
      <family val="2"/>
    </font>
    <font>
      <b/>
      <u val="single"/>
      <sz val="10"/>
      <color rgb="FF0E02AE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D3F7D1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61"/>
        <bgColor indexed="64"/>
      </patternFill>
    </fill>
  </fills>
  <borders count="1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>
        <color indexed="63"/>
      </right>
      <top>
        <color indexed="63"/>
      </top>
      <bottom style="dashDot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dashDot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thin"/>
      <top style="medium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8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ck"/>
      <bottom/>
    </border>
    <border>
      <left style="thin">
        <color indexed="18"/>
      </left>
      <right style="thin">
        <color indexed="9"/>
      </right>
      <top style="thin">
        <color indexed="18"/>
      </top>
      <bottom style="thin">
        <color indexed="9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ck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ck">
        <color rgb="FF002060"/>
      </left>
      <right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8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18"/>
      </left>
      <right>
        <color indexed="63"/>
      </right>
      <top style="thin">
        <color indexed="1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8"/>
      </top>
      <bottom style="thin">
        <color indexed="9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9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9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9"/>
      </bottom>
    </border>
    <border>
      <left style="thin">
        <color rgb="FF002060"/>
      </left>
      <right/>
      <top style="thin">
        <color rgb="FF002060"/>
      </top>
      <bottom/>
    </border>
    <border>
      <left/>
      <right/>
      <top style="thin">
        <color rgb="FF002060"/>
      </top>
      <bottom/>
    </border>
    <border>
      <left/>
      <right style="medium">
        <color theme="0" tint="-0.24993999302387238"/>
      </right>
      <top style="thin">
        <color rgb="FF002060"/>
      </top>
      <bottom/>
    </border>
    <border>
      <left style="thin">
        <color rgb="FF002060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/>
      <right style="medium">
        <color theme="0" tint="-0.24993999302387238"/>
      </right>
      <top/>
      <bottom style="medium">
        <color theme="0" tint="-0.24993999302387238"/>
      </bottom>
    </border>
    <border>
      <left/>
      <right style="thin">
        <color rgb="FF002060"/>
      </right>
      <top style="medium">
        <color indexed="9"/>
      </top>
      <bottom style="thin">
        <color indexed="18"/>
      </bottom>
    </border>
    <border>
      <left/>
      <right style="medium">
        <color theme="0"/>
      </right>
      <top/>
      <bottom/>
    </border>
    <border>
      <left style="medium">
        <color theme="0"/>
      </left>
      <right/>
      <top style="medium">
        <color theme="0"/>
      </top>
      <bottom style="thin">
        <color theme="1"/>
      </bottom>
    </border>
    <border>
      <left/>
      <right/>
      <top style="medium">
        <color theme="0"/>
      </top>
      <bottom style="thin">
        <color theme="1"/>
      </bottom>
    </border>
    <border>
      <left/>
      <right style="thin">
        <color theme="1"/>
      </right>
      <top style="medium">
        <color theme="0"/>
      </top>
      <bottom style="thin">
        <color theme="1"/>
      </bottom>
    </border>
    <border>
      <left style="thick">
        <color indexed="18"/>
      </left>
      <right/>
      <top/>
      <bottom style="dashDotDot">
        <color indexed="18"/>
      </bottom>
    </border>
    <border>
      <left/>
      <right/>
      <top/>
      <bottom style="dashDotDot">
        <color indexed="18"/>
      </bottom>
    </border>
    <border>
      <left/>
      <right style="thick">
        <color indexed="18"/>
      </right>
      <top/>
      <bottom style="dashDotDot">
        <color indexed="18"/>
      </bottom>
    </border>
    <border>
      <left/>
      <right style="thick">
        <color theme="0"/>
      </right>
      <top style="thin">
        <color rgb="FF002060"/>
      </top>
      <bottom/>
    </border>
    <border>
      <left style="thin">
        <color rgb="FF002060"/>
      </left>
      <right/>
      <top/>
      <bottom style="thick">
        <color theme="0"/>
      </bottom>
    </border>
    <border>
      <left/>
      <right style="thick">
        <color theme="0"/>
      </right>
      <top/>
      <bottom style="thick">
        <color theme="0"/>
      </bottom>
    </border>
    <border>
      <left style="thin"/>
      <right/>
      <top style="thin"/>
      <bottom style="medium">
        <color theme="0"/>
      </bottom>
    </border>
    <border>
      <left/>
      <right/>
      <top style="thin"/>
      <bottom style="medium">
        <color theme="0"/>
      </bottom>
    </border>
    <border>
      <left/>
      <right style="medium">
        <color theme="0"/>
      </right>
      <top style="thin"/>
      <bottom style="medium">
        <color theme="0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thin">
        <color indexed="8"/>
      </right>
      <top style="medium">
        <color rgb="FF002060"/>
      </top>
      <bottom style="medium">
        <color rgb="FF002060"/>
      </bottom>
    </border>
    <border>
      <left style="medium">
        <color indexed="18"/>
      </left>
      <right>
        <color indexed="63"/>
      </right>
      <top style="medium">
        <color indexed="18"/>
      </top>
      <bottom style="thin"/>
    </border>
    <border>
      <left>
        <color indexed="63"/>
      </left>
      <right>
        <color indexed="63"/>
      </right>
      <top style="medium">
        <color indexed="18"/>
      </top>
      <bottom style="thin"/>
    </border>
    <border>
      <left>
        <color indexed="63"/>
      </left>
      <right style="medium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 style="thin">
        <color indexed="12"/>
      </top>
      <bottom style="thin">
        <color indexed="12"/>
      </bottom>
    </border>
    <border>
      <left style="thin">
        <color indexed="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/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/>
      <top style="thin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7" fillId="2" borderId="0" applyNumberFormat="0" applyBorder="0" applyAlignment="0" applyProtection="0"/>
    <xf numFmtId="0" fontId="117" fillId="3" borderId="0" applyNumberFormat="0" applyBorder="0" applyAlignment="0" applyProtection="0"/>
    <xf numFmtId="0" fontId="117" fillId="4" borderId="0" applyNumberFormat="0" applyBorder="0" applyAlignment="0" applyProtection="0"/>
    <xf numFmtId="0" fontId="117" fillId="5" borderId="0" applyNumberFormat="0" applyBorder="0" applyAlignment="0" applyProtection="0"/>
    <xf numFmtId="0" fontId="117" fillId="6" borderId="0" applyNumberFormat="0" applyBorder="0" applyAlignment="0" applyProtection="0"/>
    <xf numFmtId="0" fontId="117" fillId="7" borderId="0" applyNumberFormat="0" applyBorder="0" applyAlignment="0" applyProtection="0"/>
    <xf numFmtId="0" fontId="117" fillId="8" borderId="0" applyNumberFormat="0" applyBorder="0" applyAlignment="0" applyProtection="0"/>
    <xf numFmtId="0" fontId="117" fillId="9" borderId="0" applyNumberFormat="0" applyBorder="0" applyAlignment="0" applyProtection="0"/>
    <xf numFmtId="0" fontId="117" fillId="10" borderId="0" applyNumberFormat="0" applyBorder="0" applyAlignment="0" applyProtection="0"/>
    <xf numFmtId="0" fontId="117" fillId="11" borderId="0" applyNumberFormat="0" applyBorder="0" applyAlignment="0" applyProtection="0"/>
    <xf numFmtId="0" fontId="117" fillId="12" borderId="0" applyNumberFormat="0" applyBorder="0" applyAlignment="0" applyProtection="0"/>
    <xf numFmtId="0" fontId="117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6" borderId="1" applyNumberFormat="0" applyAlignment="0" applyProtection="0"/>
    <xf numFmtId="0" fontId="121" fillId="0" borderId="2" applyNumberFormat="0" applyFill="0" applyAlignment="0" applyProtection="0"/>
    <xf numFmtId="0" fontId="0" fillId="27" borderId="3" applyNumberFormat="0" applyFont="0" applyAlignment="0" applyProtection="0"/>
    <xf numFmtId="0" fontId="122" fillId="28" borderId="1" applyNumberFormat="0" applyAlignment="0" applyProtection="0"/>
    <xf numFmtId="0" fontId="123" fillId="29" borderId="0" applyNumberFormat="0" applyBorder="0" applyAlignment="0" applyProtection="0"/>
    <xf numFmtId="0" fontId="1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5" fillId="30" borderId="0" applyNumberFormat="0" applyBorder="0" applyAlignment="0" applyProtection="0"/>
    <xf numFmtId="9" fontId="0" fillId="0" borderId="0" applyFont="0" applyFill="0" applyBorder="0" applyAlignment="0" applyProtection="0"/>
    <xf numFmtId="0" fontId="126" fillId="31" borderId="0" applyNumberFormat="0" applyBorder="0" applyAlignment="0" applyProtection="0"/>
    <xf numFmtId="0" fontId="127" fillId="26" borderId="4" applyNumberFormat="0" applyAlignment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5" applyNumberFormat="0" applyFill="0" applyAlignment="0" applyProtection="0"/>
    <xf numFmtId="0" fontId="131" fillId="0" borderId="6" applyNumberFormat="0" applyFill="0" applyAlignment="0" applyProtection="0"/>
    <xf numFmtId="0" fontId="132" fillId="0" borderId="7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8" applyNumberFormat="0" applyFill="0" applyAlignment="0" applyProtection="0"/>
    <xf numFmtId="0" fontId="134" fillId="32" borderId="9" applyNumberFormat="0" applyAlignment="0" applyProtection="0"/>
  </cellStyleXfs>
  <cellXfs count="603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Alignment="1">
      <alignment vertical="center"/>
    </xf>
    <xf numFmtId="0" fontId="0" fillId="34" borderId="0" xfId="0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5" borderId="15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4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4" fillId="35" borderId="0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0" fillId="36" borderId="18" xfId="0" applyFill="1" applyBorder="1" applyAlignment="1">
      <alignment vertical="center"/>
    </xf>
    <xf numFmtId="0" fontId="0" fillId="36" borderId="18" xfId="0" applyFill="1" applyBorder="1" applyAlignment="1">
      <alignment/>
    </xf>
    <xf numFmtId="0" fontId="0" fillId="36" borderId="18" xfId="0" applyFill="1" applyBorder="1" applyAlignment="1">
      <alignment horizontal="right" vertical="center"/>
    </xf>
    <xf numFmtId="0" fontId="4" fillId="36" borderId="18" xfId="0" applyFont="1" applyFill="1" applyBorder="1" applyAlignment="1">
      <alignment horizontal="center" vertical="center"/>
    </xf>
    <xf numFmtId="0" fontId="0" fillId="36" borderId="19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7" borderId="0" xfId="0" applyFill="1" applyAlignment="1">
      <alignment/>
    </xf>
    <xf numFmtId="0" fontId="0" fillId="37" borderId="0" xfId="0" applyFill="1" applyAlignment="1">
      <alignment vertical="center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vertical="center" wrapText="1"/>
    </xf>
    <xf numFmtId="0" fontId="10" fillId="35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8" fillId="36" borderId="0" xfId="0" applyFont="1" applyFill="1" applyBorder="1" applyAlignment="1">
      <alignment horizontal="right" vertical="center"/>
    </xf>
    <xf numFmtId="0" fontId="0" fillId="36" borderId="21" xfId="0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36" borderId="22" xfId="0" applyFill="1" applyBorder="1" applyAlignment="1">
      <alignment/>
    </xf>
    <xf numFmtId="0" fontId="8" fillId="36" borderId="22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horizontal="right" vertical="center"/>
    </xf>
    <xf numFmtId="0" fontId="4" fillId="36" borderId="22" xfId="0" applyFont="1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6" borderId="24" xfId="0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0" fillId="36" borderId="25" xfId="0" applyFill="1" applyBorder="1" applyAlignment="1">
      <alignment vertical="center"/>
    </xf>
    <xf numFmtId="0" fontId="0" fillId="36" borderId="26" xfId="0" applyFill="1" applyBorder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9" fillId="36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36" borderId="0" xfId="0" applyFont="1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right"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5" borderId="11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5" fillId="38" borderId="28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0" fontId="0" fillId="39" borderId="29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30" xfId="0" applyFill="1" applyBorder="1" applyAlignment="1">
      <alignment vertical="center"/>
    </xf>
    <xf numFmtId="0" fontId="0" fillId="39" borderId="31" xfId="0" applyFill="1" applyBorder="1" applyAlignment="1">
      <alignment vertical="center"/>
    </xf>
    <xf numFmtId="0" fontId="0" fillId="39" borderId="32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9" borderId="33" xfId="0" applyFill="1" applyBorder="1" applyAlignment="1">
      <alignment vertical="center"/>
    </xf>
    <xf numFmtId="0" fontId="46" fillId="40" borderId="34" xfId="0" applyFont="1" applyFill="1" applyBorder="1" applyAlignment="1">
      <alignment horizontal="center" vertical="center"/>
    </xf>
    <xf numFmtId="0" fontId="0" fillId="39" borderId="35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39" borderId="36" xfId="0" applyFill="1" applyBorder="1" applyAlignment="1">
      <alignment vertical="center"/>
    </xf>
    <xf numFmtId="0" fontId="0" fillId="39" borderId="37" xfId="0" applyFill="1" applyBorder="1" applyAlignment="1">
      <alignment vertical="center"/>
    </xf>
    <xf numFmtId="0" fontId="34" fillId="39" borderId="0" xfId="0" applyFont="1" applyFill="1" applyBorder="1" applyAlignment="1">
      <alignment horizontal="center"/>
    </xf>
    <xf numFmtId="0" fontId="38" fillId="39" borderId="38" xfId="0" applyFont="1" applyFill="1" applyBorder="1" applyAlignment="1">
      <alignment vertical="center"/>
    </xf>
    <xf numFmtId="172" fontId="34" fillId="34" borderId="39" xfId="0" applyNumberFormat="1" applyFont="1" applyFill="1" applyBorder="1" applyAlignment="1" applyProtection="1">
      <alignment horizontal="center" vertical="center"/>
      <protection locked="0"/>
    </xf>
    <xf numFmtId="0" fontId="2" fillId="36" borderId="40" xfId="0" applyFont="1" applyFill="1" applyBorder="1" applyAlignment="1" applyProtection="1">
      <alignment horizontal="center" vertical="center"/>
      <protection locked="0"/>
    </xf>
    <xf numFmtId="0" fontId="2" fillId="36" borderId="41" xfId="0" applyFont="1" applyFill="1" applyBorder="1" applyAlignment="1" applyProtection="1">
      <alignment horizontal="center" vertical="center"/>
      <protection locked="0"/>
    </xf>
    <xf numFmtId="172" fontId="0" fillId="0" borderId="0" xfId="0" applyNumberFormat="1" applyAlignment="1">
      <alignment vertical="center"/>
    </xf>
    <xf numFmtId="0" fontId="48" fillId="35" borderId="0" xfId="0" applyFont="1" applyFill="1" applyAlignment="1" applyProtection="1">
      <alignment/>
      <protection locked="0"/>
    </xf>
    <xf numFmtId="0" fontId="0" fillId="27" borderId="35" xfId="0" applyFill="1" applyBorder="1" applyAlignment="1">
      <alignment vertical="center"/>
    </xf>
    <xf numFmtId="0" fontId="38" fillId="27" borderId="0" xfId="0" applyFont="1" applyFill="1" applyBorder="1" applyAlignment="1">
      <alignment/>
    </xf>
    <xf numFmtId="0" fontId="34" fillId="27" borderId="42" xfId="0" applyFont="1" applyFill="1" applyBorder="1" applyAlignment="1">
      <alignment horizontal="right" vertical="center"/>
    </xf>
    <xf numFmtId="0" fontId="0" fillId="27" borderId="43" xfId="0" applyFill="1" applyBorder="1" applyAlignment="1">
      <alignment vertical="center"/>
    </xf>
    <xf numFmtId="0" fontId="38" fillId="27" borderId="44" xfId="0" applyFont="1" applyFill="1" applyBorder="1" applyAlignment="1">
      <alignment vertical="center"/>
    </xf>
    <xf numFmtId="0" fontId="0" fillId="27" borderId="0" xfId="0" applyFill="1" applyBorder="1" applyAlignment="1">
      <alignment vertical="center"/>
    </xf>
    <xf numFmtId="0" fontId="0" fillId="27" borderId="45" xfId="0" applyFill="1" applyBorder="1" applyAlignment="1">
      <alignment vertical="center"/>
    </xf>
    <xf numFmtId="0" fontId="2" fillId="27" borderId="42" xfId="0" applyFont="1" applyFill="1" applyBorder="1" applyAlignment="1">
      <alignment horizontal="right" vertical="center"/>
    </xf>
    <xf numFmtId="0" fontId="2" fillId="27" borderId="0" xfId="0" applyFont="1" applyFill="1" applyBorder="1" applyAlignment="1">
      <alignment horizontal="right" vertical="center"/>
    </xf>
    <xf numFmtId="0" fontId="19" fillId="27" borderId="46" xfId="0" applyFont="1" applyFill="1" applyBorder="1" applyAlignment="1">
      <alignment horizontal="right" vertical="center"/>
    </xf>
    <xf numFmtId="0" fontId="0" fillId="27" borderId="38" xfId="0" applyFill="1" applyBorder="1" applyAlignment="1">
      <alignment vertical="center"/>
    </xf>
    <xf numFmtId="0" fontId="0" fillId="27" borderId="29" xfId="0" applyFill="1" applyBorder="1" applyAlignment="1">
      <alignment vertical="center"/>
    </xf>
    <xf numFmtId="0" fontId="0" fillId="27" borderId="47" xfId="0" applyFill="1" applyBorder="1" applyAlignment="1">
      <alignment vertical="center"/>
    </xf>
    <xf numFmtId="0" fontId="44" fillId="27" borderId="48" xfId="0" applyFont="1" applyFill="1" applyBorder="1" applyAlignment="1">
      <alignment vertical="center"/>
    </xf>
    <xf numFmtId="0" fontId="0" fillId="27" borderId="48" xfId="0" applyFill="1" applyBorder="1" applyAlignment="1">
      <alignment vertical="center"/>
    </xf>
    <xf numFmtId="0" fontId="0" fillId="27" borderId="31" xfId="0" applyFill="1" applyBorder="1" applyAlignment="1">
      <alignment vertical="center"/>
    </xf>
    <xf numFmtId="0" fontId="0" fillId="27" borderId="49" xfId="0" applyFill="1" applyBorder="1" applyAlignment="1">
      <alignment vertical="center"/>
    </xf>
    <xf numFmtId="0" fontId="0" fillId="27" borderId="5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27" borderId="37" xfId="0" applyFill="1" applyBorder="1" applyAlignment="1">
      <alignment vertical="center"/>
    </xf>
    <xf numFmtId="0" fontId="0" fillId="27" borderId="51" xfId="0" applyFill="1" applyBorder="1" applyAlignment="1">
      <alignment vertical="center"/>
    </xf>
    <xf numFmtId="172" fontId="42" fillId="27" borderId="0" xfId="0" applyNumberFormat="1" applyFont="1" applyFill="1" applyBorder="1" applyAlignment="1">
      <alignment horizontal="left" vertical="center"/>
    </xf>
    <xf numFmtId="172" fontId="43" fillId="27" borderId="41" xfId="0" applyNumberFormat="1" applyFont="1" applyFill="1" applyBorder="1" applyAlignment="1">
      <alignment horizontal="center" vertical="center"/>
    </xf>
    <xf numFmtId="0" fontId="40" fillId="27" borderId="30" xfId="0" applyFont="1" applyFill="1" applyBorder="1" applyAlignment="1">
      <alignment horizontal="left" vertical="center"/>
    </xf>
    <xf numFmtId="0" fontId="41" fillId="27" borderId="0" xfId="0" applyFont="1" applyFill="1" applyBorder="1" applyAlignment="1">
      <alignment horizontal="left" vertical="center"/>
    </xf>
    <xf numFmtId="0" fontId="37" fillId="27" borderId="0" xfId="0" applyFont="1" applyFill="1" applyBorder="1" applyAlignment="1">
      <alignment horizontal="left" vertical="center"/>
    </xf>
    <xf numFmtId="2" fontId="42" fillId="27" borderId="0" xfId="0" applyNumberFormat="1" applyFont="1" applyFill="1" applyBorder="1" applyAlignment="1">
      <alignment horizontal="left" vertical="center"/>
    </xf>
    <xf numFmtId="2" fontId="43" fillId="27" borderId="41" xfId="0" applyNumberFormat="1" applyFont="1" applyFill="1" applyBorder="1" applyAlignment="1">
      <alignment horizontal="center" vertical="center"/>
    </xf>
    <xf numFmtId="0" fontId="20" fillId="27" borderId="31" xfId="0" applyFont="1" applyFill="1" applyBorder="1" applyAlignment="1">
      <alignment horizontal="center" vertical="center"/>
    </xf>
    <xf numFmtId="0" fontId="0" fillId="27" borderId="32" xfId="0" applyFill="1" applyBorder="1" applyAlignment="1">
      <alignment horizontal="center" vertical="center"/>
    </xf>
    <xf numFmtId="0" fontId="39" fillId="27" borderId="41" xfId="0" applyFont="1" applyFill="1" applyBorder="1" applyAlignment="1">
      <alignment horizontal="center"/>
    </xf>
    <xf numFmtId="0" fontId="0" fillId="41" borderId="35" xfId="0" applyFill="1" applyBorder="1" applyAlignment="1">
      <alignment vertical="center"/>
    </xf>
    <xf numFmtId="0" fontId="38" fillId="41" borderId="0" xfId="0" applyFont="1" applyFill="1" applyBorder="1" applyAlignment="1">
      <alignment/>
    </xf>
    <xf numFmtId="0" fontId="34" fillId="41" borderId="42" xfId="0" applyFont="1" applyFill="1" applyBorder="1" applyAlignment="1">
      <alignment horizontal="right" vertical="center"/>
    </xf>
    <xf numFmtId="0" fontId="0" fillId="41" borderId="43" xfId="0" applyFill="1" applyBorder="1" applyAlignment="1">
      <alignment vertical="center"/>
    </xf>
    <xf numFmtId="0" fontId="34" fillId="41" borderId="44" xfId="0" applyFont="1" applyFill="1" applyBorder="1" applyAlignment="1">
      <alignment horizontal="center" vertical="center"/>
    </xf>
    <xf numFmtId="0" fontId="38" fillId="41" borderId="44" xfId="0" applyFont="1" applyFill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2" fillId="41" borderId="42" xfId="0" applyFont="1" applyFill="1" applyBorder="1" applyAlignment="1">
      <alignment horizontal="right" vertical="center"/>
    </xf>
    <xf numFmtId="0" fontId="42" fillId="41" borderId="35" xfId="0" applyFont="1" applyFill="1" applyBorder="1" applyAlignment="1" applyProtection="1">
      <alignment vertical="center"/>
      <protection locked="0"/>
    </xf>
    <xf numFmtId="0" fontId="0" fillId="41" borderId="36" xfId="0" applyFill="1" applyBorder="1" applyAlignment="1">
      <alignment vertical="center"/>
    </xf>
    <xf numFmtId="0" fontId="19" fillId="41" borderId="42" xfId="0" applyFont="1" applyFill="1" applyBorder="1" applyAlignment="1">
      <alignment horizontal="right" vertical="center"/>
    </xf>
    <xf numFmtId="0" fontId="19" fillId="41" borderId="46" xfId="0" applyFont="1" applyFill="1" applyBorder="1" applyAlignment="1">
      <alignment horizontal="right" vertical="center"/>
    </xf>
    <xf numFmtId="0" fontId="34" fillId="41" borderId="0" xfId="0" applyFont="1" applyFill="1" applyBorder="1" applyAlignment="1">
      <alignment horizontal="center" vertical="center"/>
    </xf>
    <xf numFmtId="0" fontId="0" fillId="41" borderId="31" xfId="0" applyFill="1" applyBorder="1" applyAlignment="1">
      <alignment vertical="center"/>
    </xf>
    <xf numFmtId="0" fontId="0" fillId="41" borderId="37" xfId="0" applyFill="1" applyBorder="1" applyAlignment="1">
      <alignment vertical="center"/>
    </xf>
    <xf numFmtId="0" fontId="0" fillId="41" borderId="29" xfId="0" applyFill="1" applyBorder="1" applyAlignment="1">
      <alignment vertical="center"/>
    </xf>
    <xf numFmtId="0" fontId="0" fillId="41" borderId="47" xfId="0" applyFill="1" applyBorder="1" applyAlignment="1">
      <alignment vertical="center"/>
    </xf>
    <xf numFmtId="0" fontId="44" fillId="41" borderId="48" xfId="0" applyFont="1" applyFill="1" applyBorder="1" applyAlignment="1">
      <alignment vertical="center"/>
    </xf>
    <xf numFmtId="0" fontId="0" fillId="41" borderId="48" xfId="0" applyFill="1" applyBorder="1" applyAlignment="1">
      <alignment vertical="center"/>
    </xf>
    <xf numFmtId="0" fontId="40" fillId="41" borderId="30" xfId="0" applyFont="1" applyFill="1" applyBorder="1" applyAlignment="1">
      <alignment horizontal="left" vertical="center"/>
    </xf>
    <xf numFmtId="0" fontId="0" fillId="41" borderId="32" xfId="0" applyFill="1" applyBorder="1" applyAlignment="1">
      <alignment horizontal="center" vertical="center"/>
    </xf>
    <xf numFmtId="0" fontId="0" fillId="41" borderId="49" xfId="0" applyFill="1" applyBorder="1" applyAlignment="1">
      <alignment vertical="center"/>
    </xf>
    <xf numFmtId="0" fontId="0" fillId="41" borderId="50" xfId="0" applyFill="1" applyBorder="1" applyAlignment="1">
      <alignment vertical="center"/>
    </xf>
    <xf numFmtId="0" fontId="0" fillId="41" borderId="51" xfId="0" applyFill="1" applyBorder="1" applyAlignment="1">
      <alignment vertical="center"/>
    </xf>
    <xf numFmtId="0" fontId="41" fillId="41" borderId="0" xfId="0" applyFont="1" applyFill="1" applyBorder="1" applyAlignment="1">
      <alignment horizontal="left" vertical="center"/>
    </xf>
    <xf numFmtId="0" fontId="0" fillId="41" borderId="0" xfId="0" applyFill="1" applyAlignment="1">
      <alignment vertical="center"/>
    </xf>
    <xf numFmtId="2" fontId="43" fillId="41" borderId="41" xfId="0" applyNumberFormat="1" applyFont="1" applyFill="1" applyBorder="1" applyAlignment="1">
      <alignment horizontal="center" vertical="center"/>
    </xf>
    <xf numFmtId="0" fontId="41" fillId="41" borderId="0" xfId="0" applyFont="1" applyFill="1" applyBorder="1" applyAlignment="1">
      <alignment horizontal="center" vertical="center"/>
    </xf>
    <xf numFmtId="0" fontId="20" fillId="41" borderId="31" xfId="0" applyFont="1" applyFill="1" applyBorder="1" applyAlignment="1">
      <alignment horizontal="center" vertical="center"/>
    </xf>
    <xf numFmtId="0" fontId="39" fillId="41" borderId="41" xfId="0" applyFont="1" applyFill="1" applyBorder="1" applyAlignment="1">
      <alignment horizontal="center"/>
    </xf>
    <xf numFmtId="0" fontId="0" fillId="41" borderId="38" xfId="0" applyFill="1" applyBorder="1" applyAlignment="1">
      <alignment horizontal="left" vertical="top"/>
    </xf>
    <xf numFmtId="0" fontId="0" fillId="41" borderId="38" xfId="0" applyFill="1" applyBorder="1" applyAlignment="1">
      <alignment vertical="center"/>
    </xf>
    <xf numFmtId="0" fontId="0" fillId="42" borderId="52" xfId="0" applyFill="1" applyBorder="1" applyAlignment="1">
      <alignment vertical="center"/>
    </xf>
    <xf numFmtId="0" fontId="34" fillId="42" borderId="42" xfId="0" applyFont="1" applyFill="1" applyBorder="1" applyAlignment="1">
      <alignment horizontal="right" vertical="center"/>
    </xf>
    <xf numFmtId="0" fontId="47" fillId="42" borderId="35" xfId="0" applyFont="1" applyFill="1" applyBorder="1" applyAlignment="1">
      <alignment horizontal="left" vertical="center"/>
    </xf>
    <xf numFmtId="0" fontId="0" fillId="42" borderId="43" xfId="0" applyFill="1" applyBorder="1" applyAlignment="1">
      <alignment vertical="center"/>
    </xf>
    <xf numFmtId="0" fontId="2" fillId="43" borderId="42" xfId="0" applyFont="1" applyFill="1" applyBorder="1" applyAlignment="1">
      <alignment horizontal="right" vertical="center"/>
    </xf>
    <xf numFmtId="0" fontId="19" fillId="43" borderId="46" xfId="0" applyFont="1" applyFill="1" applyBorder="1" applyAlignment="1">
      <alignment horizontal="right" vertical="center"/>
    </xf>
    <xf numFmtId="0" fontId="0" fillId="43" borderId="31" xfId="0" applyFill="1" applyBorder="1" applyAlignment="1">
      <alignment vertical="center"/>
    </xf>
    <xf numFmtId="0" fontId="0" fillId="43" borderId="51" xfId="0" applyFill="1" applyBorder="1" applyAlignment="1">
      <alignment vertical="center"/>
    </xf>
    <xf numFmtId="0" fontId="20" fillId="43" borderId="31" xfId="0" applyFont="1" applyFill="1" applyBorder="1" applyAlignment="1">
      <alignment horizontal="center" vertical="center"/>
    </xf>
    <xf numFmtId="0" fontId="0" fillId="43" borderId="32" xfId="0" applyFill="1" applyBorder="1" applyAlignment="1">
      <alignment horizontal="center" vertical="center"/>
    </xf>
    <xf numFmtId="0" fontId="39" fillId="43" borderId="41" xfId="0" applyFont="1" applyFill="1" applyBorder="1" applyAlignment="1">
      <alignment horizontal="center"/>
    </xf>
    <xf numFmtId="2" fontId="43" fillId="43" borderId="41" xfId="0" applyNumberFormat="1" applyFont="1" applyFill="1" applyBorder="1" applyAlignment="1">
      <alignment horizontal="center" vertical="center"/>
    </xf>
    <xf numFmtId="0" fontId="40" fillId="43" borderId="30" xfId="0" applyFont="1" applyFill="1" applyBorder="1" applyAlignment="1">
      <alignment horizontal="left" vertical="center"/>
    </xf>
    <xf numFmtId="0" fontId="0" fillId="43" borderId="0" xfId="0" applyFill="1" applyBorder="1" applyAlignment="1">
      <alignment vertical="center"/>
    </xf>
    <xf numFmtId="2" fontId="41" fillId="43" borderId="29" xfId="0" applyNumberFormat="1" applyFont="1" applyFill="1" applyBorder="1" applyAlignment="1">
      <alignment horizontal="left" vertical="center"/>
    </xf>
    <xf numFmtId="0" fontId="42" fillId="43" borderId="0" xfId="0" applyFont="1" applyFill="1" applyBorder="1" applyAlignment="1">
      <alignment horizontal="left" vertical="center" wrapText="1"/>
    </xf>
    <xf numFmtId="2" fontId="41" fillId="43" borderId="0" xfId="0" applyNumberFormat="1" applyFont="1" applyFill="1" applyBorder="1" applyAlignment="1">
      <alignment horizontal="left" vertical="center"/>
    </xf>
    <xf numFmtId="0" fontId="0" fillId="43" borderId="50" xfId="0" applyFill="1" applyBorder="1" applyAlignment="1">
      <alignment vertical="center"/>
    </xf>
    <xf numFmtId="0" fontId="0" fillId="43" borderId="52" xfId="0" applyFill="1" applyBorder="1" applyAlignment="1">
      <alignment vertical="center"/>
    </xf>
    <xf numFmtId="0" fontId="38" fillId="43" borderId="53" xfId="0" applyFont="1" applyFill="1" applyBorder="1" applyAlignment="1">
      <alignment vertical="center"/>
    </xf>
    <xf numFmtId="0" fontId="34" fillId="43" borderId="42" xfId="0" applyFont="1" applyFill="1" applyBorder="1" applyAlignment="1">
      <alignment horizontal="right" vertical="center"/>
    </xf>
    <xf numFmtId="0" fontId="0" fillId="43" borderId="35" xfId="0" applyFill="1" applyBorder="1" applyAlignment="1">
      <alignment vertical="center"/>
    </xf>
    <xf numFmtId="0" fontId="34" fillId="43" borderId="0" xfId="0" applyFont="1" applyFill="1" applyBorder="1" applyAlignment="1">
      <alignment horizontal="center" vertical="center"/>
    </xf>
    <xf numFmtId="0" fontId="38" fillId="43" borderId="0" xfId="0" applyFont="1" applyFill="1" applyBorder="1" applyAlignment="1">
      <alignment vertical="center"/>
    </xf>
    <xf numFmtId="0" fontId="0" fillId="43" borderId="36" xfId="0" applyFill="1" applyBorder="1" applyAlignment="1">
      <alignment vertical="center"/>
    </xf>
    <xf numFmtId="0" fontId="0" fillId="43" borderId="37" xfId="0" applyFill="1" applyBorder="1" applyAlignment="1">
      <alignment vertical="center"/>
    </xf>
    <xf numFmtId="0" fontId="0" fillId="43" borderId="29" xfId="0" applyFill="1" applyBorder="1" applyAlignment="1">
      <alignment vertical="center"/>
    </xf>
    <xf numFmtId="0" fontId="0" fillId="43" borderId="47" xfId="0" applyFill="1" applyBorder="1" applyAlignment="1">
      <alignment vertical="center"/>
    </xf>
    <xf numFmtId="0" fontId="44" fillId="43" borderId="48" xfId="0" applyFont="1" applyFill="1" applyBorder="1" applyAlignment="1">
      <alignment vertical="center"/>
    </xf>
    <xf numFmtId="0" fontId="0" fillId="43" borderId="48" xfId="0" applyFill="1" applyBorder="1" applyAlignment="1">
      <alignment vertical="center"/>
    </xf>
    <xf numFmtId="0" fontId="26" fillId="43" borderId="30" xfId="0" applyFont="1" applyFill="1" applyBorder="1" applyAlignment="1">
      <alignment horizontal="left" vertical="center"/>
    </xf>
    <xf numFmtId="0" fontId="26" fillId="43" borderId="30" xfId="0" applyFont="1" applyFill="1" applyBorder="1" applyAlignment="1">
      <alignment horizontal="center" vertical="center"/>
    </xf>
    <xf numFmtId="0" fontId="0" fillId="43" borderId="49" xfId="0" applyFill="1" applyBorder="1" applyAlignment="1">
      <alignment vertical="center"/>
    </xf>
    <xf numFmtId="0" fontId="41" fillId="43" borderId="0" xfId="0" applyFont="1" applyFill="1" applyBorder="1" applyAlignment="1">
      <alignment horizontal="left" vertical="center"/>
    </xf>
    <xf numFmtId="2" fontId="43" fillId="41" borderId="0" xfId="0" applyNumberFormat="1" applyFont="1" applyFill="1" applyBorder="1" applyAlignment="1">
      <alignment horizontal="center" vertical="center"/>
    </xf>
    <xf numFmtId="2" fontId="43" fillId="41" borderId="29" xfId="0" applyNumberFormat="1" applyFont="1" applyFill="1" applyBorder="1" applyAlignment="1">
      <alignment horizontal="center" vertical="center"/>
    </xf>
    <xf numFmtId="0" fontId="41" fillId="41" borderId="0" xfId="0" applyFont="1" applyFill="1" applyBorder="1" applyAlignment="1">
      <alignment horizontal="right" vertical="center"/>
    </xf>
    <xf numFmtId="2" fontId="134" fillId="44" borderId="0" xfId="0" applyNumberFormat="1" applyFont="1" applyFill="1" applyBorder="1" applyAlignment="1">
      <alignment horizontal="center" vertical="center"/>
    </xf>
    <xf numFmtId="0" fontId="135" fillId="41" borderId="0" xfId="0" applyFont="1" applyFill="1" applyBorder="1" applyAlignment="1">
      <alignment horizontal="left" vertical="center"/>
    </xf>
    <xf numFmtId="0" fontId="136" fillId="41" borderId="0" xfId="0" applyFont="1" applyFill="1" applyBorder="1" applyAlignment="1">
      <alignment horizontal="left" vertical="center"/>
    </xf>
    <xf numFmtId="2" fontId="41" fillId="43" borderId="29" xfId="0" applyNumberFormat="1" applyFont="1" applyFill="1" applyBorder="1" applyAlignment="1">
      <alignment horizontal="right" vertical="center"/>
    </xf>
    <xf numFmtId="2" fontId="41" fillId="43" borderId="0" xfId="0" applyNumberFormat="1" applyFont="1" applyFill="1" applyBorder="1" applyAlignment="1">
      <alignment horizontal="right" vertical="center"/>
    </xf>
    <xf numFmtId="0" fontId="135" fillId="42" borderId="0" xfId="0" applyFont="1" applyFill="1" applyBorder="1" applyAlignment="1">
      <alignment horizontal="left" vertical="center"/>
    </xf>
    <xf numFmtId="0" fontId="0" fillId="42" borderId="35" xfId="0" applyFill="1" applyBorder="1" applyAlignment="1">
      <alignment vertical="center"/>
    </xf>
    <xf numFmtId="0" fontId="0" fillId="42" borderId="47" xfId="0" applyFill="1" applyBorder="1" applyAlignment="1">
      <alignment vertical="center"/>
    </xf>
    <xf numFmtId="0" fontId="0" fillId="42" borderId="44" xfId="0" applyFill="1" applyBorder="1" applyAlignment="1">
      <alignment vertical="center"/>
    </xf>
    <xf numFmtId="0" fontId="41" fillId="43" borderId="0" xfId="0" applyFont="1" applyFill="1" applyBorder="1" applyAlignment="1">
      <alignment horizontal="right" vertical="center"/>
    </xf>
    <xf numFmtId="0" fontId="0" fillId="42" borderId="29" xfId="0" applyFill="1" applyBorder="1" applyAlignment="1">
      <alignment vertical="center"/>
    </xf>
    <xf numFmtId="0" fontId="0" fillId="27" borderId="35" xfId="0" applyFont="1" applyFill="1" applyBorder="1" applyAlignment="1">
      <alignment/>
    </xf>
    <xf numFmtId="0" fontId="0" fillId="27" borderId="54" xfId="0" applyFill="1" applyBorder="1" applyAlignment="1">
      <alignment vertical="center"/>
    </xf>
    <xf numFmtId="0" fontId="0" fillId="41" borderId="55" xfId="0" applyFill="1" applyBorder="1" applyAlignment="1">
      <alignment vertical="center"/>
    </xf>
    <xf numFmtId="0" fontId="0" fillId="0" borderId="56" xfId="0" applyBorder="1" applyAlignment="1">
      <alignment/>
    </xf>
    <xf numFmtId="0" fontId="0" fillId="0" borderId="29" xfId="0" applyBorder="1" applyAlignment="1">
      <alignment/>
    </xf>
    <xf numFmtId="0" fontId="0" fillId="0" borderId="57" xfId="0" applyBorder="1" applyAlignment="1">
      <alignment/>
    </xf>
    <xf numFmtId="0" fontId="133" fillId="0" borderId="42" xfId="0" applyFont="1" applyBorder="1" applyAlignment="1">
      <alignment horizontal="center" vertical="center"/>
    </xf>
    <xf numFmtId="0" fontId="0" fillId="27" borderId="41" xfId="0" applyFill="1" applyBorder="1" applyAlignment="1">
      <alignment horizontal="center" vertical="center"/>
    </xf>
    <xf numFmtId="0" fontId="137" fillId="0" borderId="0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8" fillId="0" borderId="0" xfId="0" applyFont="1" applyAlignment="1">
      <alignment horizontal="center" vertical="top"/>
    </xf>
    <xf numFmtId="0" fontId="139" fillId="0" borderId="0" xfId="0" applyFont="1" applyAlignment="1">
      <alignment horizontal="right" vertical="center"/>
    </xf>
    <xf numFmtId="0" fontId="133" fillId="0" borderId="62" xfId="0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2" xfId="0" applyBorder="1" applyAlignment="1">
      <alignment vertical="center"/>
    </xf>
    <xf numFmtId="0" fontId="137" fillId="0" borderId="62" xfId="0" applyFont="1" applyBorder="1" applyAlignment="1">
      <alignment vertical="center"/>
    </xf>
    <xf numFmtId="0" fontId="13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3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137" fillId="0" borderId="60" xfId="0" applyFont="1" applyBorder="1" applyAlignment="1">
      <alignment vertical="center"/>
    </xf>
    <xf numFmtId="0" fontId="0" fillId="45" borderId="0" xfId="0" applyFill="1" applyAlignment="1">
      <alignment/>
    </xf>
    <xf numFmtId="0" fontId="56" fillId="35" borderId="0" xfId="0" applyFont="1" applyFill="1" applyAlignment="1">
      <alignment vertical="center"/>
    </xf>
    <xf numFmtId="0" fontId="140" fillId="45" borderId="0" xfId="0" applyFont="1" applyFill="1" applyAlignment="1">
      <alignment horizontal="center"/>
    </xf>
    <xf numFmtId="0" fontId="141" fillId="45" borderId="0" xfId="0" applyFont="1" applyFill="1" applyAlignment="1">
      <alignment vertical="center"/>
    </xf>
    <xf numFmtId="0" fontId="142" fillId="45" borderId="0" xfId="0" applyFont="1" applyFill="1" applyAlignment="1">
      <alignment vertical="center"/>
    </xf>
    <xf numFmtId="0" fontId="143" fillId="45" borderId="0" xfId="0" applyFont="1" applyFill="1" applyAlignment="1">
      <alignment/>
    </xf>
    <xf numFmtId="0" fontId="56" fillId="35" borderId="0" xfId="0" applyFont="1" applyFill="1" applyAlignment="1">
      <alignment/>
    </xf>
    <xf numFmtId="0" fontId="83" fillId="33" borderId="13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right" vertical="center"/>
    </xf>
    <xf numFmtId="0" fontId="57" fillId="34" borderId="0" xfId="0" applyFont="1" applyFill="1" applyBorder="1" applyAlignment="1">
      <alignment vertical="center"/>
    </xf>
    <xf numFmtId="0" fontId="57" fillId="34" borderId="0" xfId="0" applyFont="1" applyFill="1" applyBorder="1" applyAlignment="1">
      <alignment horizontal="right" vertical="center"/>
    </xf>
    <xf numFmtId="0" fontId="83" fillId="33" borderId="0" xfId="0" applyFont="1" applyFill="1" applyAlignment="1">
      <alignment horizontal="center" vertical="center"/>
    </xf>
    <xf numFmtId="0" fontId="55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/>
    </xf>
    <xf numFmtId="2" fontId="12" fillId="36" borderId="41" xfId="0" applyNumberFormat="1" applyFont="1" applyFill="1" applyBorder="1" applyAlignment="1" applyProtection="1">
      <alignment horizontal="center" vertical="center"/>
      <protection locked="0"/>
    </xf>
    <xf numFmtId="0" fontId="57" fillId="36" borderId="0" xfId="0" applyFont="1" applyFill="1" applyBorder="1" applyAlignment="1">
      <alignment horizontal="left" vertical="top"/>
    </xf>
    <xf numFmtId="0" fontId="117" fillId="36" borderId="0" xfId="0" applyFont="1" applyFill="1" applyBorder="1" applyAlignment="1">
      <alignment horizontal="center" vertical="center"/>
    </xf>
    <xf numFmtId="0" fontId="0" fillId="37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55" fillId="34" borderId="0" xfId="0" applyFont="1" applyFill="1" applyBorder="1" applyAlignment="1" applyProtection="1">
      <alignment horizontal="right" vertical="center"/>
      <protection/>
    </xf>
    <xf numFmtId="0" fontId="11" fillId="34" borderId="0" xfId="0" applyFont="1" applyFill="1" applyBorder="1" applyAlignment="1" applyProtection="1">
      <alignment horizontal="left" vertical="center"/>
      <protection/>
    </xf>
    <xf numFmtId="0" fontId="52" fillId="34" borderId="0" xfId="0" applyFont="1" applyFill="1" applyBorder="1" applyAlignment="1" applyProtection="1">
      <alignment horizontal="center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horizontal="left" vertical="center"/>
      <protection/>
    </xf>
    <xf numFmtId="0" fontId="144" fillId="34" borderId="0" xfId="0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Alignment="1" applyProtection="1">
      <alignment/>
      <protection/>
    </xf>
    <xf numFmtId="0" fontId="145" fillId="34" borderId="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left"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0" fontId="86" fillId="34" borderId="0" xfId="0" applyFont="1" applyFill="1" applyBorder="1" applyAlignment="1" applyProtection="1">
      <alignment horizontal="right" vertical="center"/>
      <protection/>
    </xf>
    <xf numFmtId="0" fontId="12" fillId="34" borderId="63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7" fillId="34" borderId="0" xfId="0" applyFont="1" applyFill="1" applyBorder="1" applyAlignment="1" applyProtection="1">
      <alignment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146" fillId="34" borderId="0" xfId="0" applyFont="1" applyFill="1" applyBorder="1" applyAlignment="1" applyProtection="1">
      <alignment vertical="center"/>
      <protection/>
    </xf>
    <xf numFmtId="0" fontId="87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87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/>
      <protection/>
    </xf>
    <xf numFmtId="0" fontId="147" fillId="34" borderId="0" xfId="0" applyFont="1" applyFill="1" applyBorder="1" applyAlignment="1" applyProtection="1">
      <alignment horizontal="center"/>
      <protection/>
    </xf>
    <xf numFmtId="0" fontId="133" fillId="34" borderId="0" xfId="0" applyFont="1" applyFill="1" applyBorder="1" applyAlignment="1" applyProtection="1">
      <alignment horizont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148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90" fillId="34" borderId="0" xfId="0" applyFont="1" applyFill="1" applyAlignment="1" applyProtection="1">
      <alignment vertic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88" fillId="36" borderId="0" xfId="0" applyFont="1" applyFill="1" applyBorder="1" applyAlignment="1" applyProtection="1">
      <alignment horizontal="right" vertical="center"/>
      <protection/>
    </xf>
    <xf numFmtId="0" fontId="9" fillId="36" borderId="0" xfId="0" applyFont="1" applyFill="1" applyBorder="1" applyAlignment="1" applyProtection="1">
      <alignment horizontal="center" vertical="center"/>
      <protection/>
    </xf>
    <xf numFmtId="0" fontId="9" fillId="36" borderId="0" xfId="0" applyFont="1" applyFill="1" applyBorder="1" applyAlignment="1" applyProtection="1">
      <alignment vertical="center"/>
      <protection/>
    </xf>
    <xf numFmtId="0" fontId="149" fillId="36" borderId="0" xfId="0" applyFont="1" applyFill="1" applyBorder="1" applyAlignment="1" applyProtection="1">
      <alignment vertical="center"/>
      <protection/>
    </xf>
    <xf numFmtId="0" fontId="9" fillId="36" borderId="0" xfId="0" applyFont="1" applyFill="1" applyBorder="1" applyAlignment="1" applyProtection="1">
      <alignment horizontal="right" vertical="center"/>
      <protection/>
    </xf>
    <xf numFmtId="0" fontId="150" fillId="36" borderId="0" xfId="0" applyFont="1" applyFill="1" applyBorder="1" applyAlignment="1" applyProtection="1">
      <alignment vertical="center"/>
      <protection locked="0"/>
    </xf>
    <xf numFmtId="0" fontId="0" fillId="36" borderId="16" xfId="0" applyFill="1" applyBorder="1" applyAlignment="1" applyProtection="1">
      <alignment/>
      <protection/>
    </xf>
    <xf numFmtId="0" fontId="0" fillId="36" borderId="15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16" xfId="0" applyFill="1" applyBorder="1" applyAlignment="1" applyProtection="1">
      <alignment vertical="center"/>
      <protection/>
    </xf>
    <xf numFmtId="0" fontId="27" fillId="36" borderId="0" xfId="0" applyFont="1" applyFill="1" applyBorder="1" applyAlignment="1" applyProtection="1">
      <alignment horizontal="center" vertical="center"/>
      <protection/>
    </xf>
    <xf numFmtId="0" fontId="28" fillId="28" borderId="0" xfId="0" applyFont="1" applyFill="1" applyBorder="1" applyAlignment="1" applyProtection="1">
      <alignment horizontal="center"/>
      <protection/>
    </xf>
    <xf numFmtId="0" fontId="0" fillId="28" borderId="0" xfId="0" applyFill="1" applyBorder="1" applyAlignment="1" applyProtection="1">
      <alignment vertical="center"/>
      <protection/>
    </xf>
    <xf numFmtId="0" fontId="4" fillId="36" borderId="64" xfId="0" applyFont="1" applyFill="1" applyBorder="1" applyAlignment="1" applyProtection="1">
      <alignment vertical="center"/>
      <protection/>
    </xf>
    <xf numFmtId="0" fontId="0" fillId="36" borderId="64" xfId="0" applyFill="1" applyBorder="1" applyAlignment="1" applyProtection="1">
      <alignment vertical="center"/>
      <protection/>
    </xf>
    <xf numFmtId="0" fontId="0" fillId="36" borderId="65" xfId="0" applyFill="1" applyBorder="1" applyAlignment="1" applyProtection="1">
      <alignment vertical="center"/>
      <protection/>
    </xf>
    <xf numFmtId="0" fontId="55" fillId="36" borderId="0" xfId="0" applyFont="1" applyFill="1" applyBorder="1" applyAlignment="1" applyProtection="1">
      <alignment horizontal="right" vertical="center"/>
      <protection/>
    </xf>
    <xf numFmtId="0" fontId="4" fillId="36" borderId="0" xfId="0" applyFont="1" applyFill="1" applyBorder="1" applyAlignment="1" applyProtection="1">
      <alignment vertical="center"/>
      <protection/>
    </xf>
    <xf numFmtId="0" fontId="151" fillId="36" borderId="0" xfId="0" applyFont="1" applyFill="1" applyBorder="1" applyAlignment="1" applyProtection="1">
      <alignment/>
      <protection/>
    </xf>
    <xf numFmtId="0" fontId="0" fillId="36" borderId="66" xfId="0" applyFill="1" applyBorder="1" applyAlignment="1" applyProtection="1">
      <alignment vertical="center"/>
      <protection/>
    </xf>
    <xf numFmtId="0" fontId="4" fillId="36" borderId="67" xfId="0" applyFont="1" applyFill="1" applyBorder="1" applyAlignment="1" applyProtection="1">
      <alignment vertical="center"/>
      <protection/>
    </xf>
    <xf numFmtId="0" fontId="12" fillId="28" borderId="0" xfId="0" applyFont="1" applyFill="1" applyBorder="1" applyAlignment="1" applyProtection="1">
      <alignment horizontal="center" vertical="center"/>
      <protection/>
    </xf>
    <xf numFmtId="0" fontId="4" fillId="36" borderId="68" xfId="0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 horizontal="right" vertical="center"/>
      <protection/>
    </xf>
    <xf numFmtId="0" fontId="9" fillId="36" borderId="0" xfId="0" applyFont="1" applyFill="1" applyBorder="1" applyAlignment="1" applyProtection="1">
      <alignment horizontal="left" vertical="center"/>
      <protection/>
    </xf>
    <xf numFmtId="0" fontId="2" fillId="36" borderId="0" xfId="0" applyFont="1" applyFill="1" applyBorder="1" applyAlignment="1" applyProtection="1">
      <alignment horizontal="right" vertical="center"/>
      <protection/>
    </xf>
    <xf numFmtId="0" fontId="152" fillId="36" borderId="0" xfId="0" applyFont="1" applyFill="1" applyBorder="1" applyAlignment="1" applyProtection="1">
      <alignment horizontal="left" vertical="center"/>
      <protection/>
    </xf>
    <xf numFmtId="172" fontId="12" fillId="36" borderId="0" xfId="0" applyNumberFormat="1" applyFont="1" applyFill="1" applyBorder="1" applyAlignment="1" applyProtection="1">
      <alignment horizontal="center" vertical="center"/>
      <protection/>
    </xf>
    <xf numFmtId="0" fontId="4" fillId="36" borderId="69" xfId="0" applyFont="1" applyFill="1" applyBorder="1" applyAlignment="1" applyProtection="1">
      <alignment vertical="center"/>
      <protection/>
    </xf>
    <xf numFmtId="0" fontId="4" fillId="36" borderId="70" xfId="0" applyFont="1" applyFill="1" applyBorder="1" applyAlignment="1" applyProtection="1">
      <alignment vertical="center"/>
      <protection/>
    </xf>
    <xf numFmtId="0" fontId="2" fillId="36" borderId="70" xfId="0" applyFont="1" applyFill="1" applyBorder="1" applyAlignment="1" applyProtection="1">
      <alignment horizontal="right" vertical="center"/>
      <protection/>
    </xf>
    <xf numFmtId="172" fontId="12" fillId="36" borderId="70" xfId="0" applyNumberFormat="1" applyFont="1" applyFill="1" applyBorder="1" applyAlignment="1" applyProtection="1">
      <alignment horizontal="center" vertical="center"/>
      <protection/>
    </xf>
    <xf numFmtId="0" fontId="0" fillId="36" borderId="70" xfId="0" applyFill="1" applyBorder="1" applyAlignment="1" applyProtection="1">
      <alignment/>
      <protection/>
    </xf>
    <xf numFmtId="0" fontId="4" fillId="36" borderId="70" xfId="0" applyFont="1" applyFill="1" applyBorder="1" applyAlignment="1" applyProtection="1">
      <alignment horizontal="right" vertical="center"/>
      <protection/>
    </xf>
    <xf numFmtId="0" fontId="9" fillId="36" borderId="70" xfId="0" applyFont="1" applyFill="1" applyBorder="1" applyAlignment="1" applyProtection="1">
      <alignment horizontal="center" vertical="center"/>
      <protection/>
    </xf>
    <xf numFmtId="0" fontId="151" fillId="36" borderId="70" xfId="0" applyFont="1" applyFill="1" applyBorder="1" applyAlignment="1" applyProtection="1">
      <alignment/>
      <protection/>
    </xf>
    <xf numFmtId="0" fontId="0" fillId="36" borderId="71" xfId="0" applyFill="1" applyBorder="1" applyAlignment="1" applyProtection="1">
      <alignment vertical="center"/>
      <protection/>
    </xf>
    <xf numFmtId="0" fontId="0" fillId="28" borderId="72" xfId="0" applyFill="1" applyBorder="1" applyAlignment="1">
      <alignment/>
    </xf>
    <xf numFmtId="0" fontId="0" fillId="28" borderId="0" xfId="0" applyFill="1" applyBorder="1" applyAlignment="1">
      <alignment/>
    </xf>
    <xf numFmtId="0" fontId="8" fillId="36" borderId="0" xfId="0" applyFont="1" applyFill="1" applyBorder="1" applyAlignment="1" applyProtection="1">
      <alignment horizontal="right" vertical="center"/>
      <protection/>
    </xf>
    <xf numFmtId="0" fontId="0" fillId="36" borderId="0" xfId="0" applyFill="1" applyAlignment="1" applyProtection="1">
      <alignment/>
      <protection/>
    </xf>
    <xf numFmtId="0" fontId="0" fillId="28" borderId="0" xfId="0" applyFill="1" applyAlignment="1" applyProtection="1">
      <alignment/>
      <protection/>
    </xf>
    <xf numFmtId="0" fontId="153" fillId="36" borderId="0" xfId="0" applyFont="1" applyFill="1" applyBorder="1" applyAlignment="1" applyProtection="1">
      <alignment/>
      <protection/>
    </xf>
    <xf numFmtId="0" fontId="154" fillId="36" borderId="0" xfId="0" applyFont="1" applyFill="1" applyBorder="1" applyAlignment="1" applyProtection="1">
      <alignment vertical="center"/>
      <protection/>
    </xf>
    <xf numFmtId="0" fontId="155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51" fillId="36" borderId="0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0" fillId="36" borderId="20" xfId="0" applyFill="1" applyBorder="1" applyAlignment="1" applyProtection="1">
      <alignment vertical="center"/>
      <protection/>
    </xf>
    <xf numFmtId="0" fontId="0" fillId="36" borderId="10" xfId="0" applyFill="1" applyBorder="1" applyAlignment="1" applyProtection="1">
      <alignment vertical="center"/>
      <protection/>
    </xf>
    <xf numFmtId="0" fontId="6" fillId="35" borderId="12" xfId="0" applyFont="1" applyFill="1" applyBorder="1" applyAlignment="1" applyProtection="1">
      <alignment horizontal="center" vertical="center"/>
      <protection/>
    </xf>
    <xf numFmtId="0" fontId="0" fillId="35" borderId="13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0" fontId="0" fillId="27" borderId="0" xfId="0" applyFill="1" applyBorder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9" fillId="27" borderId="0" xfId="0" applyFont="1" applyFill="1" applyBorder="1" applyAlignment="1" applyProtection="1">
      <alignment horizontal="right" vertical="center"/>
      <protection/>
    </xf>
    <xf numFmtId="0" fontId="156" fillId="35" borderId="0" xfId="0" applyFont="1" applyFill="1" applyBorder="1" applyAlignment="1" applyProtection="1">
      <alignment vertical="center"/>
      <protection locked="0"/>
    </xf>
    <xf numFmtId="0" fontId="0" fillId="35" borderId="16" xfId="0" applyFill="1" applyBorder="1" applyAlignment="1" applyProtection="1">
      <alignment/>
      <protection/>
    </xf>
    <xf numFmtId="0" fontId="55" fillId="35" borderId="0" xfId="0" applyFont="1" applyFill="1" applyBorder="1" applyAlignment="1" applyProtection="1">
      <alignment horizontal="right" vertical="center"/>
      <protection/>
    </xf>
    <xf numFmtId="0" fontId="55" fillId="27" borderId="0" xfId="0" applyFont="1" applyFill="1" applyBorder="1" applyAlignment="1" applyProtection="1">
      <alignment horizontal="right" vertical="center"/>
      <protection/>
    </xf>
    <xf numFmtId="0" fontId="0" fillId="27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135" fillId="27" borderId="0" xfId="0" applyFont="1" applyFill="1" applyAlignment="1" applyProtection="1">
      <alignment horizontal="left" vertical="center"/>
      <protection/>
    </xf>
    <xf numFmtId="0" fontId="157" fillId="27" borderId="0" xfId="0" applyFont="1" applyFill="1" applyAlignment="1" applyProtection="1">
      <alignment/>
      <protection/>
    </xf>
    <xf numFmtId="0" fontId="157" fillId="35" borderId="0" xfId="0" applyFont="1" applyFill="1" applyBorder="1" applyAlignment="1" applyProtection="1">
      <alignment/>
      <protection/>
    </xf>
    <xf numFmtId="0" fontId="158" fillId="35" borderId="0" xfId="0" applyFont="1" applyFill="1" applyBorder="1" applyAlignment="1" applyProtection="1">
      <alignment vertical="center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0" fillId="35" borderId="20" xfId="0" applyFill="1" applyBorder="1" applyAlignment="1" applyProtection="1">
      <alignment/>
      <protection/>
    </xf>
    <xf numFmtId="0" fontId="9" fillId="35" borderId="20" xfId="0" applyFont="1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41" borderId="0" xfId="0" applyFont="1" applyFill="1" applyBorder="1" applyAlignment="1">
      <alignment horizontal="right" vertical="center"/>
    </xf>
    <xf numFmtId="0" fontId="159" fillId="0" borderId="0" xfId="0" applyFont="1" applyAlignment="1">
      <alignment horizontal="left" vertical="center"/>
    </xf>
    <xf numFmtId="0" fontId="160" fillId="0" borderId="73" xfId="0" applyFont="1" applyBorder="1" applyAlignment="1">
      <alignment horizontal="center" vertical="center" wrapText="1"/>
    </xf>
    <xf numFmtId="0" fontId="160" fillId="0" borderId="74" xfId="0" applyFont="1" applyBorder="1" applyAlignment="1">
      <alignment horizontal="center" vertical="center" wrapText="1"/>
    </xf>
    <xf numFmtId="0" fontId="160" fillId="0" borderId="50" xfId="0" applyFont="1" applyBorder="1" applyAlignment="1">
      <alignment horizontal="center" vertical="center" wrapText="1"/>
    </xf>
    <xf numFmtId="0" fontId="160" fillId="0" borderId="75" xfId="0" applyFont="1" applyBorder="1" applyAlignment="1">
      <alignment horizontal="center" vertical="center" wrapText="1"/>
    </xf>
    <xf numFmtId="0" fontId="161" fillId="46" borderId="74" xfId="0" applyFont="1" applyFill="1" applyBorder="1" applyAlignment="1">
      <alignment horizontal="center" vertical="center" wrapText="1"/>
    </xf>
    <xf numFmtId="0" fontId="162" fillId="46" borderId="75" xfId="0" applyFont="1" applyFill="1" applyBorder="1" applyAlignment="1">
      <alignment horizontal="center" vertical="center" wrapText="1"/>
    </xf>
    <xf numFmtId="0" fontId="161" fillId="0" borderId="76" xfId="0" applyFont="1" applyBorder="1" applyAlignment="1">
      <alignment horizontal="center" vertical="center" wrapText="1"/>
    </xf>
    <xf numFmtId="0" fontId="147" fillId="0" borderId="76" xfId="0" applyFont="1" applyBorder="1" applyAlignment="1">
      <alignment horizontal="center" vertical="center" wrapText="1"/>
    </xf>
    <xf numFmtId="0" fontId="163" fillId="0" borderId="76" xfId="0" applyFont="1" applyBorder="1" applyAlignment="1">
      <alignment horizontal="center" vertical="center" wrapText="1"/>
    </xf>
    <xf numFmtId="0" fontId="164" fillId="0" borderId="73" xfId="0" applyFont="1" applyBorder="1" applyAlignment="1">
      <alignment horizontal="center" vertical="center" wrapText="1"/>
    </xf>
    <xf numFmtId="0" fontId="161" fillId="0" borderId="74" xfId="0" applyFont="1" applyBorder="1" applyAlignment="1">
      <alignment horizontal="center" vertical="center" wrapText="1"/>
    </xf>
    <xf numFmtId="0" fontId="147" fillId="0" borderId="74" xfId="0" applyFont="1" applyBorder="1" applyAlignment="1">
      <alignment horizontal="center" vertical="center" wrapText="1"/>
    </xf>
    <xf numFmtId="0" fontId="161" fillId="0" borderId="77" xfId="0" applyFont="1" applyBorder="1" applyAlignment="1">
      <alignment horizontal="center" vertical="center" wrapText="1"/>
    </xf>
    <xf numFmtId="0" fontId="165" fillId="0" borderId="74" xfId="0" applyFont="1" applyBorder="1" applyAlignment="1">
      <alignment horizontal="center" vertical="center" wrapText="1"/>
    </xf>
    <xf numFmtId="0" fontId="165" fillId="0" borderId="76" xfId="0" applyFont="1" applyBorder="1" applyAlignment="1">
      <alignment horizontal="center" vertical="center" wrapText="1"/>
    </xf>
    <xf numFmtId="0" fontId="165" fillId="0" borderId="0" xfId="0" applyFont="1" applyBorder="1" applyAlignment="1">
      <alignment horizontal="center" vertical="center" wrapText="1"/>
    </xf>
    <xf numFmtId="0" fontId="160" fillId="0" borderId="0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1" xfId="0" applyBorder="1" applyAlignment="1">
      <alignment horizontal="center"/>
    </xf>
    <xf numFmtId="0" fontId="7" fillId="0" borderId="0" xfId="0" applyFont="1" applyAlignment="1">
      <alignment vertical="center"/>
    </xf>
    <xf numFmtId="0" fontId="2" fillId="0" borderId="58" xfId="0" applyFont="1" applyBorder="1" applyAlignment="1">
      <alignment/>
    </xf>
    <xf numFmtId="0" fontId="54" fillId="36" borderId="0" xfId="0" applyFont="1" applyFill="1" applyBorder="1" applyAlignment="1" applyProtection="1">
      <alignment vertical="center"/>
      <protection/>
    </xf>
    <xf numFmtId="0" fontId="34" fillId="43" borderId="29" xfId="0" applyFont="1" applyFill="1" applyBorder="1" applyAlignment="1">
      <alignment horizontal="center" vertical="center"/>
    </xf>
    <xf numFmtId="0" fontId="34" fillId="43" borderId="0" xfId="0" applyFont="1" applyFill="1" applyBorder="1" applyAlignment="1">
      <alignment horizontal="center" vertical="center"/>
    </xf>
    <xf numFmtId="0" fontId="0" fillId="39" borderId="78" xfId="0" applyFill="1" applyBorder="1" applyAlignment="1">
      <alignment vertical="center"/>
    </xf>
    <xf numFmtId="0" fontId="0" fillId="39" borderId="79" xfId="0" applyFill="1" applyBorder="1" applyAlignment="1">
      <alignment horizontal="center" vertical="center"/>
    </xf>
    <xf numFmtId="0" fontId="34" fillId="27" borderId="0" xfId="0" applyFont="1" applyFill="1" applyBorder="1" applyAlignment="1">
      <alignment horizontal="center" vertical="center"/>
    </xf>
    <xf numFmtId="0" fontId="34" fillId="27" borderId="0" xfId="0" applyFont="1" applyFill="1" applyBorder="1" applyAlignment="1">
      <alignment horizontal="center"/>
    </xf>
    <xf numFmtId="0" fontId="34" fillId="27" borderId="44" xfId="0" applyFont="1" applyFill="1" applyBorder="1" applyAlignment="1">
      <alignment horizontal="center" vertical="center"/>
    </xf>
    <xf numFmtId="172" fontId="34" fillId="34" borderId="80" xfId="0" applyNumberFormat="1" applyFont="1" applyFill="1" applyBorder="1" applyAlignment="1" applyProtection="1">
      <alignment horizontal="center" vertical="center"/>
      <protection locked="0"/>
    </xf>
    <xf numFmtId="172" fontId="34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27" borderId="81" xfId="0" applyFill="1" applyBorder="1" applyAlignment="1">
      <alignment vertical="center"/>
    </xf>
    <xf numFmtId="0" fontId="34" fillId="41" borderId="0" xfId="0" applyFont="1" applyFill="1" applyBorder="1" applyAlignment="1">
      <alignment horizontal="center"/>
    </xf>
    <xf numFmtId="49" fontId="103" fillId="47" borderId="0" xfId="0" applyNumberFormat="1" applyFont="1" applyFill="1" applyAlignment="1">
      <alignment horizontal="center" vertical="center"/>
    </xf>
    <xf numFmtId="49" fontId="166" fillId="47" borderId="0" xfId="0" applyNumberFormat="1" applyFont="1" applyFill="1" applyAlignment="1">
      <alignment horizontal="center" vertical="center"/>
    </xf>
    <xf numFmtId="49" fontId="167" fillId="47" borderId="0" xfId="0" applyNumberFormat="1" applyFont="1" applyFill="1" applyAlignment="1">
      <alignment horizontal="center" vertical="center"/>
    </xf>
    <xf numFmtId="0" fontId="140" fillId="48" borderId="0" xfId="0" applyFont="1" applyFill="1" applyAlignment="1">
      <alignment horizontal="center" vertical="center"/>
    </xf>
    <xf numFmtId="0" fontId="168" fillId="48" borderId="0" xfId="0" applyFont="1" applyFill="1" applyAlignment="1">
      <alignment horizontal="center" vertical="center"/>
    </xf>
    <xf numFmtId="0" fontId="169" fillId="35" borderId="0" xfId="45" applyFont="1" applyFill="1" applyAlignment="1">
      <alignment horizontal="center" vertical="top"/>
    </xf>
    <xf numFmtId="0" fontId="55" fillId="35" borderId="0" xfId="0" applyFont="1" applyFill="1" applyAlignment="1">
      <alignment horizontal="center" vertical="top"/>
    </xf>
    <xf numFmtId="0" fontId="103" fillId="35" borderId="0" xfId="0" applyFont="1" applyFill="1" applyAlignment="1">
      <alignment vertical="center" wrapText="1"/>
    </xf>
    <xf numFmtId="0" fontId="9" fillId="35" borderId="0" xfId="0" applyFont="1" applyFill="1" applyAlignment="1">
      <alignment vertical="center" wrapText="1"/>
    </xf>
    <xf numFmtId="0" fontId="12" fillId="34" borderId="82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vertical="center"/>
      <protection locked="0"/>
    </xf>
    <xf numFmtId="0" fontId="56" fillId="35" borderId="0" xfId="0" applyFont="1" applyFill="1" applyBorder="1" applyAlignment="1">
      <alignment horizontal="right" vertical="center"/>
    </xf>
    <xf numFmtId="0" fontId="86" fillId="35" borderId="0" xfId="0" applyFont="1" applyFill="1" applyAlignment="1">
      <alignment/>
    </xf>
    <xf numFmtId="0" fontId="86" fillId="0" borderId="0" xfId="0" applyFont="1" applyBorder="1" applyAlignment="1">
      <alignment/>
    </xf>
    <xf numFmtId="0" fontId="87" fillId="35" borderId="84" xfId="0" applyFont="1" applyFill="1" applyBorder="1" applyAlignment="1">
      <alignment horizontal="center" vertical="center"/>
    </xf>
    <xf numFmtId="0" fontId="104" fillId="35" borderId="85" xfId="0" applyFont="1" applyFill="1" applyBorder="1" applyAlignment="1">
      <alignment horizontal="center"/>
    </xf>
    <xf numFmtId="0" fontId="104" fillId="35" borderId="86" xfId="0" applyFont="1" applyFill="1" applyBorder="1" applyAlignment="1">
      <alignment horizontal="center"/>
    </xf>
    <xf numFmtId="0" fontId="12" fillId="35" borderId="87" xfId="0" applyFont="1" applyFill="1" applyBorder="1" applyAlignment="1" applyProtection="1">
      <alignment horizontal="center" vertical="center"/>
      <protection locked="0"/>
    </xf>
    <xf numFmtId="0" fontId="14" fillId="0" borderId="88" xfId="0" applyFont="1" applyBorder="1" applyAlignment="1" applyProtection="1">
      <alignment horizontal="center" vertical="center"/>
      <protection locked="0"/>
    </xf>
    <xf numFmtId="0" fontId="23" fillId="38" borderId="89" xfId="0" applyFont="1" applyFill="1" applyBorder="1" applyAlignment="1" applyProtection="1">
      <alignment horizontal="center" vertical="center"/>
      <protection locked="0"/>
    </xf>
    <xf numFmtId="0" fontId="14" fillId="38" borderId="90" xfId="0" applyFont="1" applyFill="1" applyBorder="1" applyAlignment="1" applyProtection="1">
      <alignment horizontal="center" vertical="center"/>
      <protection locked="0"/>
    </xf>
    <xf numFmtId="0" fontId="14" fillId="38" borderId="91" xfId="0" applyFont="1" applyFill="1" applyBorder="1" applyAlignment="1" applyProtection="1">
      <alignment horizontal="center" vertical="center"/>
      <protection locked="0"/>
    </xf>
    <xf numFmtId="0" fontId="105" fillId="36" borderId="84" xfId="0" applyFont="1" applyFill="1" applyBorder="1" applyAlignment="1">
      <alignment horizontal="center" vertical="center"/>
    </xf>
    <xf numFmtId="0" fontId="106" fillId="0" borderId="85" xfId="0" applyFont="1" applyBorder="1" applyAlignment="1">
      <alignment horizontal="center"/>
    </xf>
    <xf numFmtId="0" fontId="106" fillId="0" borderId="86" xfId="0" applyFont="1" applyBorder="1" applyAlignment="1">
      <alignment horizontal="center"/>
    </xf>
    <xf numFmtId="0" fontId="12" fillId="36" borderId="87" xfId="0" applyFont="1" applyFill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2" fontId="12" fillId="35" borderId="87" xfId="0" applyNumberFormat="1" applyFont="1" applyFill="1" applyBorder="1" applyAlignment="1" applyProtection="1">
      <alignment horizontal="center" vertical="center"/>
      <protection locked="0"/>
    </xf>
    <xf numFmtId="2" fontId="14" fillId="0" borderId="88" xfId="0" applyNumberFormat="1" applyFont="1" applyBorder="1" applyAlignment="1" applyProtection="1">
      <alignment horizontal="center" vertical="center"/>
      <protection locked="0"/>
    </xf>
    <xf numFmtId="0" fontId="14" fillId="38" borderId="89" xfId="0" applyFont="1" applyFill="1" applyBorder="1" applyAlignment="1" applyProtection="1">
      <alignment horizontal="right" vertical="center"/>
      <protection locked="0"/>
    </xf>
    <xf numFmtId="0" fontId="14" fillId="38" borderId="90" xfId="0" applyFont="1" applyFill="1" applyBorder="1" applyAlignment="1" applyProtection="1">
      <alignment vertical="center"/>
      <protection locked="0"/>
    </xf>
    <xf numFmtId="0" fontId="14" fillId="38" borderId="91" xfId="0" applyFont="1" applyFill="1" applyBorder="1" applyAlignment="1" applyProtection="1">
      <alignment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12" fillId="38" borderId="89" xfId="0" applyFont="1" applyFill="1" applyBorder="1" applyAlignment="1" applyProtection="1">
      <alignment horizontal="center" vertical="center"/>
      <protection locked="0"/>
    </xf>
    <xf numFmtId="0" fontId="14" fillId="38" borderId="89" xfId="0" applyFont="1" applyFill="1" applyBorder="1" applyAlignment="1" applyProtection="1">
      <alignment horizontal="center" vertical="center"/>
      <protection locked="0"/>
    </xf>
    <xf numFmtId="0" fontId="14" fillId="0" borderId="90" xfId="0" applyFont="1" applyBorder="1" applyAlignment="1" applyProtection="1">
      <alignment vertical="center"/>
      <protection locked="0"/>
    </xf>
    <xf numFmtId="0" fontId="14" fillId="0" borderId="90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11" fillId="34" borderId="82" xfId="0" applyFont="1" applyFill="1" applyBorder="1" applyAlignment="1" applyProtection="1">
      <alignment horizontal="left" vertical="center"/>
      <protection locked="0"/>
    </xf>
    <xf numFmtId="0" fontId="11" fillId="34" borderId="92" xfId="0" applyFont="1" applyFill="1" applyBorder="1" applyAlignment="1" applyProtection="1">
      <alignment horizontal="left" vertical="center"/>
      <protection locked="0"/>
    </xf>
    <xf numFmtId="0" fontId="11" fillId="34" borderId="83" xfId="0" applyFont="1" applyFill="1" applyBorder="1" applyAlignment="1" applyProtection="1">
      <alignment horizontal="left" vertical="center"/>
      <protection locked="0"/>
    </xf>
    <xf numFmtId="0" fontId="0" fillId="0" borderId="92" xfId="0" applyBorder="1" applyAlignment="1" applyProtection="1">
      <alignment horizontal="left" vertical="center"/>
      <protection locked="0"/>
    </xf>
    <xf numFmtId="0" fontId="0" fillId="0" borderId="83" xfId="0" applyBorder="1" applyAlignment="1" applyProtection="1">
      <alignment horizontal="left" vertical="center"/>
      <protection locked="0"/>
    </xf>
    <xf numFmtId="2" fontId="12" fillId="36" borderId="87" xfId="0" applyNumberFormat="1" applyFont="1" applyFill="1" applyBorder="1" applyAlignment="1" applyProtection="1">
      <alignment horizontal="center" vertical="center"/>
      <protection locked="0"/>
    </xf>
    <xf numFmtId="2" fontId="12" fillId="0" borderId="88" xfId="0" applyNumberFormat="1" applyFont="1" applyBorder="1" applyAlignment="1" applyProtection="1">
      <alignment horizontal="center" vertical="center"/>
      <protection locked="0"/>
    </xf>
    <xf numFmtId="0" fontId="12" fillId="38" borderId="90" xfId="0" applyFont="1" applyFill="1" applyBorder="1" applyAlignment="1" applyProtection="1">
      <alignment horizontal="center" vertical="center"/>
      <protection locked="0"/>
    </xf>
    <xf numFmtId="0" fontId="12" fillId="38" borderId="91" xfId="0" applyFont="1" applyFill="1" applyBorder="1" applyAlignment="1" applyProtection="1">
      <alignment horizontal="center" vertical="center"/>
      <protection locked="0"/>
    </xf>
    <xf numFmtId="0" fontId="170" fillId="27" borderId="0" xfId="0" applyFont="1" applyFill="1" applyAlignment="1" applyProtection="1">
      <alignment horizontal="left" vertical="center"/>
      <protection/>
    </xf>
    <xf numFmtId="0" fontId="171" fillId="27" borderId="0" xfId="0" applyFont="1" applyFill="1" applyAlignment="1" applyProtection="1">
      <alignment horizontal="left" vertical="center"/>
      <protection/>
    </xf>
    <xf numFmtId="0" fontId="16" fillId="38" borderId="89" xfId="0" applyFont="1" applyFill="1" applyBorder="1" applyAlignment="1" applyProtection="1">
      <alignment horizontal="center" vertical="center"/>
      <protection locked="0"/>
    </xf>
    <xf numFmtId="0" fontId="16" fillId="38" borderId="90" xfId="0" applyFont="1" applyFill="1" applyBorder="1" applyAlignment="1" applyProtection="1">
      <alignment horizontal="center" vertical="center"/>
      <protection locked="0"/>
    </xf>
    <xf numFmtId="0" fontId="16" fillId="38" borderId="91" xfId="0" applyFont="1" applyFill="1" applyBorder="1" applyAlignment="1" applyProtection="1">
      <alignment horizontal="center" vertical="center"/>
      <protection locked="0"/>
    </xf>
    <xf numFmtId="0" fontId="55" fillId="35" borderId="0" xfId="0" applyFont="1" applyFill="1" applyBorder="1" applyAlignment="1" applyProtection="1">
      <alignment wrapText="1"/>
      <protection/>
    </xf>
    <xf numFmtId="0" fontId="57" fillId="0" borderId="0" xfId="0" applyFont="1" applyAlignment="1">
      <alignment wrapText="1"/>
    </xf>
    <xf numFmtId="0" fontId="0" fillId="49" borderId="93" xfId="0" applyFont="1" applyFill="1" applyBorder="1" applyAlignment="1" applyProtection="1">
      <alignment vertical="top" wrapText="1" shrinkToFit="1"/>
      <protection locked="0"/>
    </xf>
    <xf numFmtId="0" fontId="0" fillId="49" borderId="94" xfId="0" applyFill="1" applyBorder="1" applyAlignment="1" applyProtection="1">
      <alignment vertical="top" wrapText="1" shrinkToFit="1"/>
      <protection locked="0"/>
    </xf>
    <xf numFmtId="0" fontId="0" fillId="49" borderId="95" xfId="0" applyFill="1" applyBorder="1" applyAlignment="1" applyProtection="1">
      <alignment vertical="top" wrapText="1" shrinkToFit="1"/>
      <protection locked="0"/>
    </xf>
    <xf numFmtId="0" fontId="0" fillId="0" borderId="96" xfId="0" applyBorder="1" applyAlignment="1" applyProtection="1">
      <alignment vertical="top" wrapText="1" shrinkToFit="1"/>
      <protection locked="0"/>
    </xf>
    <xf numFmtId="0" fontId="0" fillId="0" borderId="97" xfId="0" applyBorder="1" applyAlignment="1" applyProtection="1">
      <alignment vertical="top" wrapText="1" shrinkToFit="1"/>
      <protection locked="0"/>
    </xf>
    <xf numFmtId="0" fontId="0" fillId="0" borderId="98" xfId="0" applyBorder="1" applyAlignment="1" applyProtection="1">
      <alignment vertical="top" wrapText="1" shrinkToFit="1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172" fillId="27" borderId="0" xfId="0" applyFont="1" applyFill="1" applyAlignment="1" applyProtection="1">
      <alignment horizontal="left" wrapText="1"/>
      <protection/>
    </xf>
    <xf numFmtId="0" fontId="172" fillId="27" borderId="0" xfId="0" applyFont="1" applyFill="1" applyAlignment="1">
      <alignment horizontal="left" wrapText="1"/>
    </xf>
    <xf numFmtId="0" fontId="172" fillId="0" borderId="0" xfId="0" applyFont="1" applyAlignment="1">
      <alignment wrapText="1"/>
    </xf>
    <xf numFmtId="0" fontId="12" fillId="34" borderId="92" xfId="0" applyFont="1" applyFill="1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/>
      <protection locked="0"/>
    </xf>
    <xf numFmtId="0" fontId="0" fillId="0" borderId="91" xfId="0" applyBorder="1" applyAlignment="1" applyProtection="1">
      <alignment vertical="center"/>
      <protection locked="0"/>
    </xf>
    <xf numFmtId="0" fontId="55" fillId="36" borderId="15" xfId="0" applyFont="1" applyFill="1" applyBorder="1" applyAlignment="1" applyProtection="1">
      <alignment horizontal="center" vertical="center"/>
      <protection/>
    </xf>
    <xf numFmtId="0" fontId="55" fillId="36" borderId="0" xfId="0" applyFont="1" applyFill="1" applyBorder="1" applyAlignment="1" applyProtection="1">
      <alignment horizontal="center" vertical="center"/>
      <protection/>
    </xf>
    <xf numFmtId="0" fontId="55" fillId="36" borderId="100" xfId="0" applyFont="1" applyFill="1" applyBorder="1" applyAlignment="1" applyProtection="1">
      <alignment horizontal="center" vertical="center"/>
      <protection/>
    </xf>
    <xf numFmtId="0" fontId="0" fillId="50" borderId="101" xfId="0" applyFill="1" applyBorder="1" applyAlignment="1" applyProtection="1">
      <alignment/>
      <protection locked="0"/>
    </xf>
    <xf numFmtId="0" fontId="0" fillId="50" borderId="102" xfId="0" applyFill="1" applyBorder="1" applyAlignment="1" applyProtection="1">
      <alignment/>
      <protection locked="0"/>
    </xf>
    <xf numFmtId="0" fontId="0" fillId="50" borderId="103" xfId="0" applyFill="1" applyBorder="1" applyAlignment="1" applyProtection="1">
      <alignment/>
      <protection locked="0"/>
    </xf>
    <xf numFmtId="0" fontId="83" fillId="33" borderId="11" xfId="0" applyFont="1" applyFill="1" applyBorder="1" applyAlignment="1" applyProtection="1">
      <alignment horizontal="center" vertical="center"/>
      <protection/>
    </xf>
    <xf numFmtId="0" fontId="108" fillId="0" borderId="20" xfId="0" applyFont="1" applyBorder="1" applyAlignment="1" applyProtection="1">
      <alignment/>
      <protection/>
    </xf>
    <xf numFmtId="0" fontId="108" fillId="0" borderId="10" xfId="0" applyFont="1" applyBorder="1" applyAlignment="1" applyProtection="1">
      <alignment/>
      <protection/>
    </xf>
    <xf numFmtId="0" fontId="53" fillId="36" borderId="104" xfId="0" applyFont="1" applyFill="1" applyBorder="1" applyAlignment="1" applyProtection="1">
      <alignment horizontal="center" vertical="top"/>
      <protection/>
    </xf>
    <xf numFmtId="0" fontId="53" fillId="0" borderId="105" xfId="0" applyFont="1" applyBorder="1" applyAlignment="1">
      <alignment horizontal="center" vertical="top"/>
    </xf>
    <xf numFmtId="0" fontId="0" fillId="0" borderId="106" xfId="0" applyBorder="1" applyAlignment="1">
      <alignment/>
    </xf>
    <xf numFmtId="0" fontId="87" fillId="36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/>
      <protection/>
    </xf>
    <xf numFmtId="0" fontId="19" fillId="35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87" fillId="36" borderId="93" xfId="0" applyFont="1" applyFill="1" applyBorder="1" applyAlignment="1" applyProtection="1">
      <alignment horizontal="center" vertical="center"/>
      <protection/>
    </xf>
    <xf numFmtId="0" fontId="58" fillId="0" borderId="107" xfId="0" applyFont="1" applyBorder="1" applyAlignment="1">
      <alignment/>
    </xf>
    <xf numFmtId="0" fontId="58" fillId="0" borderId="108" xfId="0" applyFont="1" applyBorder="1" applyAlignment="1">
      <alignment/>
    </xf>
    <xf numFmtId="0" fontId="58" fillId="0" borderId="109" xfId="0" applyFont="1" applyBorder="1" applyAlignment="1">
      <alignment/>
    </xf>
    <xf numFmtId="0" fontId="12" fillId="28" borderId="89" xfId="0" applyFont="1" applyFill="1" applyBorder="1" applyAlignment="1" applyProtection="1">
      <alignment horizontal="center" vertical="center"/>
      <protection locked="0"/>
    </xf>
    <xf numFmtId="0" fontId="12" fillId="28" borderId="90" xfId="0" applyFont="1" applyFill="1" applyBorder="1" applyAlignment="1" applyProtection="1">
      <alignment horizontal="center" vertical="center"/>
      <protection locked="0"/>
    </xf>
    <xf numFmtId="0" fontId="12" fillId="28" borderId="91" xfId="0" applyFont="1" applyFill="1" applyBorder="1" applyAlignment="1" applyProtection="1">
      <alignment horizontal="center" vertical="center"/>
      <protection locked="0"/>
    </xf>
    <xf numFmtId="0" fontId="0" fillId="28" borderId="101" xfId="0" applyFill="1" applyBorder="1" applyAlignment="1" applyProtection="1">
      <alignment/>
      <protection locked="0"/>
    </xf>
    <xf numFmtId="0" fontId="0" fillId="0" borderId="103" xfId="0" applyBorder="1" applyAlignment="1" applyProtection="1">
      <alignment/>
      <protection locked="0"/>
    </xf>
    <xf numFmtId="0" fontId="151" fillId="36" borderId="101" xfId="0" applyFont="1" applyFill="1" applyBorder="1" applyAlignment="1" applyProtection="1">
      <alignment/>
      <protection locked="0"/>
    </xf>
    <xf numFmtId="0" fontId="0" fillId="0" borderId="102" xfId="0" applyBorder="1" applyAlignment="1" applyProtection="1">
      <alignment/>
      <protection locked="0"/>
    </xf>
    <xf numFmtId="0" fontId="83" fillId="33" borderId="12" xfId="0" applyFont="1" applyFill="1" applyBorder="1" applyAlignment="1" applyProtection="1">
      <alignment horizontal="center" vertical="center"/>
      <protection/>
    </xf>
    <xf numFmtId="0" fontId="108" fillId="0" borderId="13" xfId="0" applyFont="1" applyBorder="1" applyAlignment="1" applyProtection="1">
      <alignment/>
      <protection/>
    </xf>
    <xf numFmtId="0" fontId="108" fillId="0" borderId="14" xfId="0" applyFont="1" applyBorder="1" applyAlignment="1" applyProtection="1">
      <alignment/>
      <protection/>
    </xf>
    <xf numFmtId="0" fontId="12" fillId="34" borderId="83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/>
    </xf>
    <xf numFmtId="0" fontId="26" fillId="0" borderId="90" xfId="0" applyFont="1" applyBorder="1" applyAlignment="1" applyProtection="1">
      <alignment horizontal="center" vertical="center"/>
      <protection locked="0"/>
    </xf>
    <xf numFmtId="0" fontId="0" fillId="34" borderId="110" xfId="0" applyFill="1" applyBorder="1" applyAlignment="1" applyProtection="1">
      <alignment vertical="center"/>
      <protection locked="0"/>
    </xf>
    <xf numFmtId="0" fontId="0" fillId="0" borderId="111" xfId="0" applyBorder="1" applyAlignment="1" applyProtection="1">
      <alignment vertical="center"/>
      <protection locked="0"/>
    </xf>
    <xf numFmtId="0" fontId="0" fillId="0" borderId="112" xfId="0" applyBorder="1" applyAlignment="1" applyProtection="1">
      <alignment vertical="center"/>
      <protection locked="0"/>
    </xf>
    <xf numFmtId="0" fontId="34" fillId="34" borderId="113" xfId="0" applyFont="1" applyFill="1" applyBorder="1" applyAlignment="1">
      <alignment horizontal="center" vertical="center" wrapText="1"/>
    </xf>
    <xf numFmtId="0" fontId="35" fillId="34" borderId="114" xfId="0" applyFont="1" applyFill="1" applyBorder="1" applyAlignment="1">
      <alignment horizontal="center" vertical="center" wrapText="1"/>
    </xf>
    <xf numFmtId="0" fontId="0" fillId="0" borderId="115" xfId="0" applyBorder="1" applyAlignment="1">
      <alignment vertical="center" wrapText="1"/>
    </xf>
    <xf numFmtId="0" fontId="173" fillId="33" borderId="116" xfId="0" applyFont="1" applyFill="1" applyBorder="1" applyAlignment="1">
      <alignment horizontal="left" vertical="center"/>
    </xf>
    <xf numFmtId="0" fontId="173" fillId="33" borderId="117" xfId="0" applyFont="1" applyFill="1" applyBorder="1" applyAlignment="1">
      <alignment horizontal="left" vertical="center"/>
    </xf>
    <xf numFmtId="0" fontId="173" fillId="33" borderId="118" xfId="0" applyFont="1" applyFill="1" applyBorder="1" applyAlignment="1">
      <alignment horizontal="left" vertical="center"/>
    </xf>
    <xf numFmtId="0" fontId="37" fillId="27" borderId="0" xfId="0" applyFont="1" applyFill="1" applyBorder="1" applyAlignment="1">
      <alignment horizontal="left" vertical="center"/>
    </xf>
    <xf numFmtId="0" fontId="37" fillId="27" borderId="0" xfId="0" applyFont="1" applyFill="1" applyBorder="1" applyAlignment="1">
      <alignment horizontal="left" vertical="center"/>
    </xf>
    <xf numFmtId="0" fontId="45" fillId="33" borderId="116" xfId="0" applyFont="1" applyFill="1" applyBorder="1" applyAlignment="1">
      <alignment horizontal="left" vertical="center"/>
    </xf>
    <xf numFmtId="0" fontId="45" fillId="33" borderId="117" xfId="0" applyFont="1" applyFill="1" applyBorder="1" applyAlignment="1">
      <alignment horizontal="left" vertical="center"/>
    </xf>
    <xf numFmtId="0" fontId="45" fillId="33" borderId="118" xfId="0" applyFont="1" applyFill="1" applyBorder="1" applyAlignment="1">
      <alignment horizontal="left" vertical="center"/>
    </xf>
    <xf numFmtId="0" fontId="2" fillId="41" borderId="29" xfId="0" applyFont="1" applyFill="1" applyBorder="1" applyAlignment="1">
      <alignment horizontal="right" vertical="center"/>
    </xf>
    <xf numFmtId="0" fontId="0" fillId="41" borderId="48" xfId="0" applyFill="1" applyBorder="1" applyAlignment="1">
      <alignment vertical="center"/>
    </xf>
    <xf numFmtId="0" fontId="49" fillId="35" borderId="35" xfId="0" applyFont="1" applyFill="1" applyBorder="1" applyAlignment="1">
      <alignment horizontal="center" vertical="center" shrinkToFit="1"/>
    </xf>
    <xf numFmtId="0" fontId="49" fillId="35" borderId="0" xfId="0" applyFont="1" applyFill="1" applyBorder="1" applyAlignment="1">
      <alignment horizontal="center" vertical="center" shrinkToFit="1"/>
    </xf>
    <xf numFmtId="0" fontId="49" fillId="35" borderId="119" xfId="0" applyFont="1" applyFill="1" applyBorder="1" applyAlignment="1">
      <alignment horizontal="center" vertical="center" shrinkToFit="1"/>
    </xf>
    <xf numFmtId="0" fontId="174" fillId="33" borderId="116" xfId="0" applyFont="1" applyFill="1" applyBorder="1" applyAlignment="1">
      <alignment horizontal="left" vertical="center"/>
    </xf>
    <xf numFmtId="0" fontId="174" fillId="33" borderId="117" xfId="0" applyFont="1" applyFill="1" applyBorder="1" applyAlignment="1">
      <alignment horizontal="left" vertical="center"/>
    </xf>
    <xf numFmtId="0" fontId="174" fillId="33" borderId="118" xfId="0" applyFont="1" applyFill="1" applyBorder="1" applyAlignment="1">
      <alignment horizontal="left" vertical="center"/>
    </xf>
    <xf numFmtId="0" fontId="41" fillId="41" borderId="0" xfId="0" applyFont="1" applyFill="1" applyBorder="1" applyAlignment="1">
      <alignment horizontal="right" vertical="center"/>
    </xf>
    <xf numFmtId="0" fontId="41" fillId="41" borderId="38" xfId="0" applyFont="1" applyFill="1" applyBorder="1" applyAlignment="1">
      <alignment horizontal="right" vertical="center"/>
    </xf>
    <xf numFmtId="0" fontId="2" fillId="27" borderId="29" xfId="0" applyFont="1" applyFill="1" applyBorder="1" applyAlignment="1">
      <alignment horizontal="right" vertical="center"/>
    </xf>
    <xf numFmtId="0" fontId="0" fillId="27" borderId="48" xfId="0" applyFill="1" applyBorder="1" applyAlignment="1">
      <alignment vertical="center"/>
    </xf>
    <xf numFmtId="0" fontId="0" fillId="27" borderId="29" xfId="0" applyFill="1" applyBorder="1" applyAlignment="1">
      <alignment horizontal="left" vertical="center" wrapText="1"/>
    </xf>
    <xf numFmtId="0" fontId="0" fillId="27" borderId="29" xfId="0" applyFill="1" applyBorder="1" applyAlignment="1">
      <alignment vertical="center"/>
    </xf>
    <xf numFmtId="0" fontId="173" fillId="33" borderId="116" xfId="0" applyFont="1" applyFill="1" applyBorder="1" applyAlignment="1">
      <alignment horizontal="center" vertical="center"/>
    </xf>
    <xf numFmtId="0" fontId="173" fillId="33" borderId="117" xfId="0" applyFont="1" applyFill="1" applyBorder="1" applyAlignment="1">
      <alignment horizontal="center" vertical="center"/>
    </xf>
    <xf numFmtId="0" fontId="173" fillId="33" borderId="118" xfId="0" applyFont="1" applyFill="1" applyBorder="1" applyAlignment="1">
      <alignment horizontal="center" vertical="center"/>
    </xf>
    <xf numFmtId="0" fontId="175" fillId="41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74" fillId="33" borderId="117" xfId="0" applyFont="1" applyFill="1" applyBorder="1" applyAlignment="1">
      <alignment vertical="center"/>
    </xf>
    <xf numFmtId="0" fontId="175" fillId="42" borderId="0" xfId="0" applyFont="1" applyFill="1" applyBorder="1" applyAlignment="1">
      <alignment horizontal="center" wrapText="1"/>
    </xf>
    <xf numFmtId="0" fontId="0" fillId="42" borderId="0" xfId="0" applyFont="1" applyFill="1" applyAlignment="1">
      <alignment horizontal="center" wrapText="1"/>
    </xf>
    <xf numFmtId="0" fontId="34" fillId="42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4" fillId="34" borderId="120" xfId="0" applyFont="1" applyFill="1" applyBorder="1" applyAlignment="1">
      <alignment horizontal="center" vertical="center"/>
    </xf>
    <xf numFmtId="0" fontId="0" fillId="34" borderId="121" xfId="0" applyFill="1" applyBorder="1" applyAlignment="1">
      <alignment horizontal="center" vertical="center"/>
    </xf>
    <xf numFmtId="2" fontId="32" fillId="51" borderId="29" xfId="0" applyNumberFormat="1" applyFont="1" applyFill="1" applyBorder="1" applyAlignment="1">
      <alignment horizontal="center" vertical="center"/>
    </xf>
    <xf numFmtId="2" fontId="32" fillId="51" borderId="4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36" borderId="122" xfId="0" applyFont="1" applyFill="1" applyBorder="1" applyAlignment="1">
      <alignment horizontal="center" vertical="center" wrapText="1"/>
    </xf>
    <xf numFmtId="0" fontId="0" fillId="36" borderId="123" xfId="0" applyFill="1" applyBorder="1" applyAlignment="1">
      <alignment vertical="center" wrapText="1"/>
    </xf>
    <xf numFmtId="0" fontId="0" fillId="36" borderId="124" xfId="0" applyFill="1" applyBorder="1" applyAlignment="1">
      <alignment vertical="center" wrapText="1"/>
    </xf>
    <xf numFmtId="0" fontId="36" fillId="0" borderId="123" xfId="0" applyFont="1" applyBorder="1" applyAlignment="1">
      <alignment horizontal="center" vertical="center" wrapText="1"/>
    </xf>
    <xf numFmtId="0" fontId="0" fillId="0" borderId="123" xfId="0" applyBorder="1" applyAlignment="1">
      <alignment vertical="center"/>
    </xf>
    <xf numFmtId="0" fontId="0" fillId="0" borderId="125" xfId="0" applyBorder="1" applyAlignment="1">
      <alignment vertical="center"/>
    </xf>
    <xf numFmtId="0" fontId="2" fillId="43" borderId="29" xfId="0" applyFont="1" applyFill="1" applyBorder="1" applyAlignment="1">
      <alignment horizontal="right" vertical="center"/>
    </xf>
    <xf numFmtId="0" fontId="0" fillId="43" borderId="48" xfId="0" applyFill="1" applyBorder="1" applyAlignment="1">
      <alignment vertical="center"/>
    </xf>
    <xf numFmtId="0" fontId="0" fillId="43" borderId="29" xfId="0" applyFont="1" applyFill="1" applyBorder="1" applyAlignment="1">
      <alignment horizontal="left" vertical="center" wrapText="1"/>
    </xf>
    <xf numFmtId="0" fontId="0" fillId="43" borderId="29" xfId="0" applyFill="1" applyBorder="1" applyAlignment="1">
      <alignment vertical="center"/>
    </xf>
    <xf numFmtId="0" fontId="0" fillId="43" borderId="126" xfId="0" applyFill="1" applyBorder="1" applyAlignment="1">
      <alignment horizontal="right" vertical="center"/>
    </xf>
    <xf numFmtId="0" fontId="0" fillId="43" borderId="127" xfId="0" applyFill="1" applyBorder="1" applyAlignment="1">
      <alignment horizontal="right" vertical="center"/>
    </xf>
    <xf numFmtId="0" fontId="0" fillId="27" borderId="126" xfId="0" applyFill="1" applyBorder="1" applyAlignment="1">
      <alignment horizontal="right" vertical="center"/>
    </xf>
    <xf numFmtId="0" fontId="0" fillId="27" borderId="127" xfId="0" applyFill="1" applyBorder="1" applyAlignment="1">
      <alignment horizontal="right" vertical="center"/>
    </xf>
    <xf numFmtId="0" fontId="0" fillId="41" borderId="29" xfId="0" applyFont="1" applyFill="1" applyBorder="1" applyAlignment="1">
      <alignment horizontal="left" vertical="center" wrapText="1"/>
    </xf>
    <xf numFmtId="0" fontId="0" fillId="41" borderId="29" xfId="0" applyFill="1" applyBorder="1" applyAlignment="1">
      <alignment vertical="center"/>
    </xf>
    <xf numFmtId="0" fontId="0" fillId="41" borderId="126" xfId="0" applyFill="1" applyBorder="1" applyAlignment="1">
      <alignment horizontal="right" vertical="center"/>
    </xf>
    <xf numFmtId="0" fontId="0" fillId="41" borderId="127" xfId="0" applyFill="1" applyBorder="1" applyAlignment="1">
      <alignment horizontal="right" vertical="center"/>
    </xf>
    <xf numFmtId="0" fontId="38" fillId="43" borderId="38" xfId="0" applyFont="1" applyFill="1" applyBorder="1" applyAlignment="1">
      <alignment horizontal="center" vertical="center" wrapText="1"/>
    </xf>
    <xf numFmtId="0" fontId="38" fillId="27" borderId="128" xfId="0" applyFont="1" applyFill="1" applyBorder="1" applyAlignment="1">
      <alignment horizontal="center" vertical="center" wrapText="1"/>
    </xf>
    <xf numFmtId="0" fontId="38" fillId="27" borderId="37" xfId="0" applyFont="1" applyFill="1" applyBorder="1" applyAlignment="1">
      <alignment horizontal="center" vertical="center" wrapText="1"/>
    </xf>
    <xf numFmtId="0" fontId="38" fillId="42" borderId="53" xfId="0" applyFont="1" applyFill="1" applyBorder="1" applyAlignment="1">
      <alignment horizontal="center" vertical="center" wrapText="1"/>
    </xf>
    <xf numFmtId="0" fontId="0" fillId="42" borderId="38" xfId="0" applyFill="1" applyBorder="1" applyAlignment="1">
      <alignment horizontal="center" vertical="center" wrapText="1"/>
    </xf>
    <xf numFmtId="0" fontId="0" fillId="42" borderId="129" xfId="0" applyFill="1" applyBorder="1" applyAlignment="1">
      <alignment horizontal="center" vertical="center" wrapText="1"/>
    </xf>
    <xf numFmtId="0" fontId="41" fillId="43" borderId="29" xfId="0" applyFont="1" applyFill="1" applyBorder="1" applyAlignment="1">
      <alignment horizontal="right" vertical="center"/>
    </xf>
    <xf numFmtId="0" fontId="0" fillId="43" borderId="53" xfId="0" applyFill="1" applyBorder="1" applyAlignment="1">
      <alignment horizontal="right" vertical="center"/>
    </xf>
    <xf numFmtId="0" fontId="0" fillId="43" borderId="0" xfId="0" applyFill="1" applyBorder="1" applyAlignment="1">
      <alignment horizontal="right" vertical="center"/>
    </xf>
    <xf numFmtId="0" fontId="0" fillId="43" borderId="38" xfId="0" applyFill="1" applyBorder="1" applyAlignment="1">
      <alignment horizontal="right" vertical="center"/>
    </xf>
    <xf numFmtId="0" fontId="32" fillId="33" borderId="130" xfId="0" applyFont="1" applyFill="1" applyBorder="1" applyAlignment="1">
      <alignment horizontal="center" vertical="center"/>
    </xf>
    <xf numFmtId="0" fontId="32" fillId="33" borderId="123" xfId="0" applyFont="1" applyFill="1" applyBorder="1" applyAlignment="1">
      <alignment horizontal="center" vertical="center"/>
    </xf>
    <xf numFmtId="0" fontId="32" fillId="33" borderId="125" xfId="0" applyFont="1" applyFill="1" applyBorder="1" applyAlignment="1">
      <alignment horizontal="center" vertical="center"/>
    </xf>
    <xf numFmtId="0" fontId="0" fillId="27" borderId="131" xfId="0" applyFill="1" applyBorder="1" applyAlignment="1">
      <alignment wrapText="1"/>
    </xf>
    <xf numFmtId="0" fontId="0" fillId="27" borderId="132" xfId="0" applyFill="1" applyBorder="1" applyAlignment="1">
      <alignment wrapText="1"/>
    </xf>
    <xf numFmtId="0" fontId="0" fillId="0" borderId="133" xfId="0" applyBorder="1" applyAlignment="1">
      <alignment wrapText="1"/>
    </xf>
    <xf numFmtId="0" fontId="133" fillId="27" borderId="131" xfId="0" applyFont="1" applyFill="1" applyBorder="1" applyAlignment="1">
      <alignment horizontal="center" vertical="center"/>
    </xf>
    <xf numFmtId="0" fontId="133" fillId="27" borderId="132" xfId="0" applyFont="1" applyFill="1" applyBorder="1" applyAlignment="1">
      <alignment horizontal="center" vertical="center"/>
    </xf>
    <xf numFmtId="0" fontId="133" fillId="27" borderId="133" xfId="0" applyFont="1" applyFill="1" applyBorder="1" applyAlignment="1">
      <alignment horizontal="center" vertical="center"/>
    </xf>
    <xf numFmtId="0" fontId="176" fillId="0" borderId="0" xfId="0" applyFont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Relationship Id="rId4" Type="http://schemas.openxmlformats.org/officeDocument/2006/relationships/image" Target="../media/image1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8</xdr:row>
      <xdr:rowOff>9525</xdr:rowOff>
    </xdr:from>
    <xdr:to>
      <xdr:col>6</xdr:col>
      <xdr:colOff>361950</xdr:colOff>
      <xdr:row>14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676275" y="1162050"/>
          <a:ext cx="1409700" cy="10858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900" b="0" i="0" u="none" baseline="0">
              <a:solidFill>
                <a:srgbClr val="000080"/>
              </a:solidFill>
            </a:rPr>
            <a:t>Fédération Française de Voile 
</a:t>
          </a:r>
          <a:r>
            <a:rPr lang="en-US" cap="none" sz="900" b="0" i="0" u="none" baseline="0">
              <a:solidFill>
                <a:srgbClr val="000080"/>
              </a:solidFill>
            </a:rPr>
            <a:t>Secteur Habitable
</a:t>
          </a:r>
          <a:r>
            <a:rPr lang="en-US" cap="none" sz="900" b="0" i="0" u="none" baseline="0">
              <a:solidFill>
                <a:srgbClr val="000080"/>
              </a:solidFill>
            </a:rPr>
            <a:t>17 rue Henri Bocquillon
</a:t>
          </a:r>
          <a:r>
            <a:rPr lang="en-US" cap="none" sz="900" b="0" i="0" u="none" baseline="0">
              <a:solidFill>
                <a:srgbClr val="000080"/>
              </a:solidFill>
            </a:rPr>
            <a:t>75015  -  PARIS
</a:t>
          </a:r>
          <a:r>
            <a:rPr lang="en-US" cap="none" sz="900" b="0" i="0" u="none" baseline="0">
              <a:solidFill>
                <a:srgbClr val="000080"/>
              </a:solidFill>
            </a:rPr>
            <a:t>  Tél:  01 40 60 37 00  
</a:t>
          </a:r>
          <a:r>
            <a:rPr lang="en-US" cap="none" sz="900" b="0" i="0" u="none" baseline="0">
              <a:solidFill>
                <a:srgbClr val="000080"/>
              </a:solidFill>
            </a:rPr>
            <a:t> Fax: 01 40 60 37 37
</a:t>
          </a:r>
        </a:p>
      </xdr:txBody>
    </xdr:sp>
    <xdr:clientData/>
  </xdr:twoCellAnchor>
  <xdr:twoCellAnchor>
    <xdr:from>
      <xdr:col>2</xdr:col>
      <xdr:colOff>19050</xdr:colOff>
      <xdr:row>1</xdr:row>
      <xdr:rowOff>95250</xdr:rowOff>
    </xdr:from>
    <xdr:to>
      <xdr:col>7</xdr:col>
      <xdr:colOff>57150</xdr:colOff>
      <xdr:row>6</xdr:row>
      <xdr:rowOff>76200</xdr:rowOff>
    </xdr:to>
    <xdr:grpSp>
      <xdr:nvGrpSpPr>
        <xdr:cNvPr id="2" name="Group 92"/>
        <xdr:cNvGrpSpPr>
          <a:grpSpLocks/>
        </xdr:cNvGrpSpPr>
      </xdr:nvGrpSpPr>
      <xdr:grpSpPr>
        <a:xfrm>
          <a:off x="257175" y="209550"/>
          <a:ext cx="2057400" cy="781050"/>
          <a:chOff x="290514" y="200025"/>
          <a:chExt cx="2133098" cy="514350"/>
        </a:xfrm>
        <a:solidFill>
          <a:srgbClr val="FFFFFF"/>
        </a:solidFill>
      </xdr:grpSpPr>
      <xdr:pic>
        <xdr:nvPicPr>
          <xdr:cNvPr id="3" name="Picture 1458" descr="head"/>
          <xdr:cNvPicPr preferRelativeResize="1">
            <a:picLocks noChangeAspect="1"/>
          </xdr:cNvPicPr>
        </xdr:nvPicPr>
        <xdr:blipFill>
          <a:blip r:embed="rId1"/>
          <a:srcRect r="60911"/>
          <a:stretch>
            <a:fillRect/>
          </a:stretch>
        </xdr:blipFill>
        <xdr:spPr>
          <a:xfrm>
            <a:off x="290514" y="200025"/>
            <a:ext cx="505011" cy="5140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459" descr="head"/>
          <xdr:cNvPicPr preferRelativeResize="1">
            <a:picLocks noChangeAspect="1"/>
          </xdr:cNvPicPr>
        </xdr:nvPicPr>
        <xdr:blipFill>
          <a:blip r:embed="rId2"/>
          <a:srcRect l="60911" t="7728" b="61833"/>
          <a:stretch>
            <a:fillRect/>
          </a:stretch>
        </xdr:blipFill>
        <xdr:spPr>
          <a:xfrm>
            <a:off x="785926" y="200025"/>
            <a:ext cx="1637686" cy="5143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209550</xdr:colOff>
      <xdr:row>14</xdr:row>
      <xdr:rowOff>76200</xdr:rowOff>
    </xdr:from>
    <xdr:to>
      <xdr:col>6</xdr:col>
      <xdr:colOff>400050</xdr:colOff>
      <xdr:row>21</xdr:row>
      <xdr:rowOff>104775</xdr:rowOff>
    </xdr:to>
    <xdr:sp>
      <xdr:nvSpPr>
        <xdr:cNvPr id="5" name="Rectangle 3"/>
        <xdr:cNvSpPr>
          <a:spLocks/>
        </xdr:cNvSpPr>
      </xdr:nvSpPr>
      <xdr:spPr>
        <a:xfrm>
          <a:off x="447675" y="2190750"/>
          <a:ext cx="1676400" cy="111442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8100" tIns="38100" rIns="38100" bIns="38100"/>
        <a:p>
          <a:pPr algn="ctr">
            <a:defRPr/>
          </a:pPr>
          <a:r>
            <a:rPr lang="en-US" cap="none" sz="1000" b="1" i="0" u="sng" baseline="0">
              <a:solidFill>
                <a:srgbClr val="003366"/>
              </a:solidFill>
            </a:rPr>
            <a:t>Adresse de Correspondance</a:t>
          </a:r>
          <a:r>
            <a:rPr lang="en-US" cap="none" sz="1000" b="1" i="0" u="none" baseline="0">
              <a:solidFill>
                <a:srgbClr val="003366"/>
              </a:solidFill>
            </a:rPr>
            <a:t>: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Centre de Calcul FFVoile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52 Rue Sénac de Meilhan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17000 La Rochelle - France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Tel : 07 85 82 40 52</a:t>
          </a:r>
          <a:r>
            <a:rPr lang="en-US" cap="none" sz="1000" b="1" i="0" u="none" baseline="0">
              <a:solidFill>
                <a:srgbClr val="003366"/>
              </a:solidFill>
            </a:rPr>
            <a:t>
</a:t>
          </a:r>
          <a:r>
            <a:rPr lang="en-US" cap="none" sz="1000" b="1" i="0" u="none" baseline="0">
              <a:solidFill>
                <a:srgbClr val="003366"/>
              </a:solidFill>
            </a:rPr>
            <a:t>Skype : lgellusseau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23</xdr:col>
      <xdr:colOff>85725</xdr:colOff>
      <xdr:row>19</xdr:row>
      <xdr:rowOff>38100</xdr:rowOff>
    </xdr:to>
    <xdr:grpSp>
      <xdr:nvGrpSpPr>
        <xdr:cNvPr id="1" name="Group 9"/>
        <xdr:cNvGrpSpPr>
          <a:grpSpLocks/>
        </xdr:cNvGrpSpPr>
      </xdr:nvGrpSpPr>
      <xdr:grpSpPr>
        <a:xfrm>
          <a:off x="266700" y="1809750"/>
          <a:ext cx="6810375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2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495300</xdr:colOff>
      <xdr:row>11</xdr:row>
      <xdr:rowOff>9525</xdr:rowOff>
    </xdr:from>
    <xdr:to>
      <xdr:col>19</xdr:col>
      <xdr:colOff>19050</xdr:colOff>
      <xdr:row>12</xdr:row>
      <xdr:rowOff>19050</xdr:rowOff>
    </xdr:to>
    <xdr:grpSp>
      <xdr:nvGrpSpPr>
        <xdr:cNvPr id="8" name="Groupe 21"/>
        <xdr:cNvGrpSpPr>
          <a:grpSpLocks/>
        </xdr:cNvGrpSpPr>
      </xdr:nvGrpSpPr>
      <xdr:grpSpPr>
        <a:xfrm>
          <a:off x="1019175" y="16097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  <xdr:twoCellAnchor>
    <xdr:from>
      <xdr:col>8</xdr:col>
      <xdr:colOff>28575</xdr:colOff>
      <xdr:row>2</xdr:row>
      <xdr:rowOff>95250</xdr:rowOff>
    </xdr:from>
    <xdr:to>
      <xdr:col>10</xdr:col>
      <xdr:colOff>228600</xdr:colOff>
      <xdr:row>4</xdr:row>
      <xdr:rowOff>28575</xdr:rowOff>
    </xdr:to>
    <xdr:grpSp>
      <xdr:nvGrpSpPr>
        <xdr:cNvPr id="14" name="Group 63"/>
        <xdr:cNvGrpSpPr>
          <a:grpSpLocks/>
        </xdr:cNvGrpSpPr>
      </xdr:nvGrpSpPr>
      <xdr:grpSpPr>
        <a:xfrm>
          <a:off x="2733675" y="4667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25</xdr:row>
      <xdr:rowOff>28575</xdr:rowOff>
    </xdr:from>
    <xdr:to>
      <xdr:col>22</xdr:col>
      <xdr:colOff>57150</xdr:colOff>
      <xdr:row>26</xdr:row>
      <xdr:rowOff>9525</xdr:rowOff>
    </xdr:to>
    <xdr:grpSp>
      <xdr:nvGrpSpPr>
        <xdr:cNvPr id="18" name="Group 64"/>
        <xdr:cNvGrpSpPr>
          <a:grpSpLocks/>
        </xdr:cNvGrpSpPr>
      </xdr:nvGrpSpPr>
      <xdr:grpSpPr>
        <a:xfrm>
          <a:off x="5762625" y="37338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33</xdr:row>
      <xdr:rowOff>19050</xdr:rowOff>
    </xdr:from>
    <xdr:to>
      <xdr:col>10</xdr:col>
      <xdr:colOff>228600</xdr:colOff>
      <xdr:row>34</xdr:row>
      <xdr:rowOff>0</xdr:rowOff>
    </xdr:to>
    <xdr:grpSp>
      <xdr:nvGrpSpPr>
        <xdr:cNvPr id="22" name="Group 65"/>
        <xdr:cNvGrpSpPr>
          <a:grpSpLocks/>
        </xdr:cNvGrpSpPr>
      </xdr:nvGrpSpPr>
      <xdr:grpSpPr>
        <a:xfrm>
          <a:off x="2733675" y="49339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35</xdr:row>
      <xdr:rowOff>19050</xdr:rowOff>
    </xdr:from>
    <xdr:to>
      <xdr:col>10</xdr:col>
      <xdr:colOff>228600</xdr:colOff>
      <xdr:row>36</xdr:row>
      <xdr:rowOff>0</xdr:rowOff>
    </xdr:to>
    <xdr:grpSp>
      <xdr:nvGrpSpPr>
        <xdr:cNvPr id="26" name="Group 67"/>
        <xdr:cNvGrpSpPr>
          <a:grpSpLocks/>
        </xdr:cNvGrpSpPr>
      </xdr:nvGrpSpPr>
      <xdr:grpSpPr>
        <a:xfrm>
          <a:off x="2733675" y="52863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33</xdr:row>
      <xdr:rowOff>28575</xdr:rowOff>
    </xdr:from>
    <xdr:to>
      <xdr:col>22</xdr:col>
      <xdr:colOff>57150</xdr:colOff>
      <xdr:row>34</xdr:row>
      <xdr:rowOff>9525</xdr:rowOff>
    </xdr:to>
    <xdr:grpSp>
      <xdr:nvGrpSpPr>
        <xdr:cNvPr id="30" name="Group 66"/>
        <xdr:cNvGrpSpPr>
          <a:grpSpLocks/>
        </xdr:cNvGrpSpPr>
      </xdr:nvGrpSpPr>
      <xdr:grpSpPr>
        <a:xfrm>
          <a:off x="5762625" y="49434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35</xdr:row>
      <xdr:rowOff>28575</xdr:rowOff>
    </xdr:from>
    <xdr:to>
      <xdr:col>22</xdr:col>
      <xdr:colOff>57150</xdr:colOff>
      <xdr:row>36</xdr:row>
      <xdr:rowOff>9525</xdr:rowOff>
    </xdr:to>
    <xdr:grpSp>
      <xdr:nvGrpSpPr>
        <xdr:cNvPr id="34" name="Group 68"/>
        <xdr:cNvGrpSpPr>
          <a:grpSpLocks/>
        </xdr:cNvGrpSpPr>
      </xdr:nvGrpSpPr>
      <xdr:grpSpPr>
        <a:xfrm>
          <a:off x="5762625" y="52959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37</xdr:row>
      <xdr:rowOff>28575</xdr:rowOff>
    </xdr:from>
    <xdr:to>
      <xdr:col>22</xdr:col>
      <xdr:colOff>57150</xdr:colOff>
      <xdr:row>38</xdr:row>
      <xdr:rowOff>9525</xdr:rowOff>
    </xdr:to>
    <xdr:grpSp>
      <xdr:nvGrpSpPr>
        <xdr:cNvPr id="38" name="Group 69"/>
        <xdr:cNvGrpSpPr>
          <a:grpSpLocks/>
        </xdr:cNvGrpSpPr>
      </xdr:nvGrpSpPr>
      <xdr:grpSpPr>
        <a:xfrm>
          <a:off x="5762625" y="56483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47</xdr:row>
      <xdr:rowOff>19050</xdr:rowOff>
    </xdr:from>
    <xdr:to>
      <xdr:col>10</xdr:col>
      <xdr:colOff>228600</xdr:colOff>
      <xdr:row>48</xdr:row>
      <xdr:rowOff>0</xdr:rowOff>
    </xdr:to>
    <xdr:grpSp>
      <xdr:nvGrpSpPr>
        <xdr:cNvPr id="42" name="Group 72"/>
        <xdr:cNvGrpSpPr>
          <a:grpSpLocks/>
        </xdr:cNvGrpSpPr>
      </xdr:nvGrpSpPr>
      <xdr:grpSpPr>
        <a:xfrm>
          <a:off x="2733675" y="70008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44</xdr:row>
      <xdr:rowOff>76200</xdr:rowOff>
    </xdr:from>
    <xdr:to>
      <xdr:col>22</xdr:col>
      <xdr:colOff>57150</xdr:colOff>
      <xdr:row>46</xdr:row>
      <xdr:rowOff>9525</xdr:rowOff>
    </xdr:to>
    <xdr:grpSp>
      <xdr:nvGrpSpPr>
        <xdr:cNvPr id="46" name="Group 70"/>
        <xdr:cNvGrpSpPr>
          <a:grpSpLocks/>
        </xdr:cNvGrpSpPr>
      </xdr:nvGrpSpPr>
      <xdr:grpSpPr>
        <a:xfrm>
          <a:off x="5762625" y="66579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47</xdr:row>
      <xdr:rowOff>0</xdr:rowOff>
    </xdr:from>
    <xdr:to>
      <xdr:col>22</xdr:col>
      <xdr:colOff>57150</xdr:colOff>
      <xdr:row>47</xdr:row>
      <xdr:rowOff>238125</xdr:rowOff>
    </xdr:to>
    <xdr:grpSp>
      <xdr:nvGrpSpPr>
        <xdr:cNvPr id="50" name="Group 71"/>
        <xdr:cNvGrpSpPr>
          <a:grpSpLocks/>
        </xdr:cNvGrpSpPr>
      </xdr:nvGrpSpPr>
      <xdr:grpSpPr>
        <a:xfrm>
          <a:off x="5762625" y="69818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49</xdr:row>
      <xdr:rowOff>19050</xdr:rowOff>
    </xdr:from>
    <xdr:to>
      <xdr:col>22</xdr:col>
      <xdr:colOff>57150</xdr:colOff>
      <xdr:row>50</xdr:row>
      <xdr:rowOff>0</xdr:rowOff>
    </xdr:to>
    <xdr:grpSp>
      <xdr:nvGrpSpPr>
        <xdr:cNvPr id="54" name="Group 73"/>
        <xdr:cNvGrpSpPr>
          <a:grpSpLocks/>
        </xdr:cNvGrpSpPr>
      </xdr:nvGrpSpPr>
      <xdr:grpSpPr>
        <a:xfrm>
          <a:off x="5762625" y="73247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142875</xdr:colOff>
      <xdr:row>54</xdr:row>
      <xdr:rowOff>47625</xdr:rowOff>
    </xdr:from>
    <xdr:to>
      <xdr:col>22</xdr:col>
      <xdr:colOff>76200</xdr:colOff>
      <xdr:row>56</xdr:row>
      <xdr:rowOff>38100</xdr:rowOff>
    </xdr:to>
    <xdr:grpSp>
      <xdr:nvGrpSpPr>
        <xdr:cNvPr id="58" name="Group 74"/>
        <xdr:cNvGrpSpPr>
          <a:grpSpLocks/>
        </xdr:cNvGrpSpPr>
      </xdr:nvGrpSpPr>
      <xdr:grpSpPr>
        <a:xfrm>
          <a:off x="5781675" y="81534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2</xdr:col>
      <xdr:colOff>38100</xdr:colOff>
      <xdr:row>12</xdr:row>
      <xdr:rowOff>19050</xdr:rowOff>
    </xdr:from>
    <xdr:to>
      <xdr:col>23</xdr:col>
      <xdr:colOff>133350</xdr:colOff>
      <xdr:row>19</xdr:row>
      <xdr:rowOff>57150</xdr:rowOff>
    </xdr:to>
    <xdr:grpSp>
      <xdr:nvGrpSpPr>
        <xdr:cNvPr id="62" name="Group 9"/>
        <xdr:cNvGrpSpPr>
          <a:grpSpLocks/>
        </xdr:cNvGrpSpPr>
      </xdr:nvGrpSpPr>
      <xdr:grpSpPr>
        <a:xfrm>
          <a:off x="304800" y="1828800"/>
          <a:ext cx="6819900" cy="1038225"/>
          <a:chOff x="225425" y="2127250"/>
          <a:chExt cx="6321425" cy="1073150"/>
        </a:xfrm>
        <a:solidFill>
          <a:srgbClr val="FFFFFF"/>
        </a:solidFill>
      </xdr:grpSpPr>
      <xdr:sp>
        <xdr:nvSpPr>
          <xdr:cNvPr id="63" name="Rectangle 15"/>
          <xdr:cNvSpPr>
            <a:spLocks/>
          </xdr:cNvSpPr>
        </xdr:nvSpPr>
        <xdr:spPr>
          <a:xfrm>
            <a:off x="225425" y="2127250"/>
            <a:ext cx="6321425" cy="1073150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4" name="Picture 1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56862" y="2184127"/>
            <a:ext cx="708000" cy="9186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10255" y="2247175"/>
            <a:ext cx="1074642" cy="88052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1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673397" y="2168030"/>
            <a:ext cx="984562" cy="90278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947164" y="2199956"/>
            <a:ext cx="537321" cy="92800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Rectangle 16"/>
          <xdr:cNvSpPr>
            <a:spLocks/>
          </xdr:cNvSpPr>
        </xdr:nvSpPr>
        <xdr:spPr>
          <a:xfrm>
            <a:off x="4742083" y="2237784"/>
            <a:ext cx="1559812" cy="842691"/>
          </a:xfrm>
          <a:prstGeom prst="rect">
            <a:avLst/>
          </a:prstGeom>
          <a:pattFill prst="pct40">
            <a:fgClr>
              <a:srgbClr val="FFFFFF"/>
            </a:fgClr>
            <a:bgClr>
              <a:srgbClr val="FFFFFF"/>
            </a:bgClr>
          </a:pattFill>
          <a:ln w="3175" cmpd="sng">
            <a:solidFill>
              <a:srgbClr val="0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76200</xdr:colOff>
      <xdr:row>18</xdr:row>
      <xdr:rowOff>47625</xdr:rowOff>
    </xdr:from>
    <xdr:to>
      <xdr:col>12</xdr:col>
      <xdr:colOff>171450</xdr:colOff>
      <xdr:row>20</xdr:row>
      <xdr:rowOff>0</xdr:rowOff>
    </xdr:to>
    <xdr:pic>
      <xdr:nvPicPr>
        <xdr:cNvPr id="69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2657475"/>
          <a:ext cx="3886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2</xdr:row>
      <xdr:rowOff>95250</xdr:rowOff>
    </xdr:from>
    <xdr:to>
      <xdr:col>10</xdr:col>
      <xdr:colOff>228600</xdr:colOff>
      <xdr:row>4</xdr:row>
      <xdr:rowOff>28575</xdr:rowOff>
    </xdr:to>
    <xdr:grpSp>
      <xdr:nvGrpSpPr>
        <xdr:cNvPr id="70" name="Group 63"/>
        <xdr:cNvGrpSpPr>
          <a:grpSpLocks/>
        </xdr:cNvGrpSpPr>
      </xdr:nvGrpSpPr>
      <xdr:grpSpPr>
        <a:xfrm>
          <a:off x="2733675" y="466725"/>
          <a:ext cx="1095375" cy="247650"/>
          <a:chOff x="271" y="53"/>
          <a:chExt cx="108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33</xdr:row>
      <xdr:rowOff>19050</xdr:rowOff>
    </xdr:from>
    <xdr:to>
      <xdr:col>10</xdr:col>
      <xdr:colOff>228600</xdr:colOff>
      <xdr:row>34</xdr:row>
      <xdr:rowOff>0</xdr:rowOff>
    </xdr:to>
    <xdr:grpSp>
      <xdr:nvGrpSpPr>
        <xdr:cNvPr id="74" name="Group 65"/>
        <xdr:cNvGrpSpPr>
          <a:grpSpLocks/>
        </xdr:cNvGrpSpPr>
      </xdr:nvGrpSpPr>
      <xdr:grpSpPr>
        <a:xfrm>
          <a:off x="2733675" y="4933950"/>
          <a:ext cx="1095375" cy="247650"/>
          <a:chOff x="271" y="524"/>
          <a:chExt cx="108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35</xdr:row>
      <xdr:rowOff>19050</xdr:rowOff>
    </xdr:from>
    <xdr:to>
      <xdr:col>10</xdr:col>
      <xdr:colOff>228600</xdr:colOff>
      <xdr:row>36</xdr:row>
      <xdr:rowOff>0</xdr:rowOff>
    </xdr:to>
    <xdr:grpSp>
      <xdr:nvGrpSpPr>
        <xdr:cNvPr id="78" name="Group 67"/>
        <xdr:cNvGrpSpPr>
          <a:grpSpLocks/>
        </xdr:cNvGrpSpPr>
      </xdr:nvGrpSpPr>
      <xdr:grpSpPr>
        <a:xfrm>
          <a:off x="2733675" y="5286375"/>
          <a:ext cx="1095375" cy="247650"/>
          <a:chOff x="271" y="561"/>
          <a:chExt cx="108" cy="26"/>
        </a:xfrm>
        <a:solidFill>
          <a:srgbClr val="FFFFFF"/>
        </a:solidFill>
      </xdr:grpSpPr>
    </xdr:grpSp>
    <xdr:clientData/>
  </xdr:twoCellAnchor>
  <xdr:twoCellAnchor>
    <xdr:from>
      <xdr:col>8</xdr:col>
      <xdr:colOff>28575</xdr:colOff>
      <xdr:row>47</xdr:row>
      <xdr:rowOff>19050</xdr:rowOff>
    </xdr:from>
    <xdr:to>
      <xdr:col>10</xdr:col>
      <xdr:colOff>228600</xdr:colOff>
      <xdr:row>48</xdr:row>
      <xdr:rowOff>0</xdr:rowOff>
    </xdr:to>
    <xdr:grpSp>
      <xdr:nvGrpSpPr>
        <xdr:cNvPr id="82" name="Group 72"/>
        <xdr:cNvGrpSpPr>
          <a:grpSpLocks/>
        </xdr:cNvGrpSpPr>
      </xdr:nvGrpSpPr>
      <xdr:grpSpPr>
        <a:xfrm>
          <a:off x="2733675" y="7000875"/>
          <a:ext cx="1095375" cy="247650"/>
          <a:chOff x="271" y="741"/>
          <a:chExt cx="108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25</xdr:row>
      <xdr:rowOff>28575</xdr:rowOff>
    </xdr:from>
    <xdr:to>
      <xdr:col>22</xdr:col>
      <xdr:colOff>57150</xdr:colOff>
      <xdr:row>26</xdr:row>
      <xdr:rowOff>9525</xdr:rowOff>
    </xdr:to>
    <xdr:grpSp>
      <xdr:nvGrpSpPr>
        <xdr:cNvPr id="86" name="Group 64"/>
        <xdr:cNvGrpSpPr>
          <a:grpSpLocks/>
        </xdr:cNvGrpSpPr>
      </xdr:nvGrpSpPr>
      <xdr:grpSpPr>
        <a:xfrm>
          <a:off x="5762625" y="3733800"/>
          <a:ext cx="1085850" cy="247650"/>
          <a:chOff x="580" y="398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33</xdr:row>
      <xdr:rowOff>28575</xdr:rowOff>
    </xdr:from>
    <xdr:to>
      <xdr:col>22</xdr:col>
      <xdr:colOff>57150</xdr:colOff>
      <xdr:row>34</xdr:row>
      <xdr:rowOff>9525</xdr:rowOff>
    </xdr:to>
    <xdr:grpSp>
      <xdr:nvGrpSpPr>
        <xdr:cNvPr id="90" name="Group 66"/>
        <xdr:cNvGrpSpPr>
          <a:grpSpLocks/>
        </xdr:cNvGrpSpPr>
      </xdr:nvGrpSpPr>
      <xdr:grpSpPr>
        <a:xfrm>
          <a:off x="5762625" y="4943475"/>
          <a:ext cx="1085850" cy="247650"/>
          <a:chOff x="580" y="52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35</xdr:row>
      <xdr:rowOff>28575</xdr:rowOff>
    </xdr:from>
    <xdr:to>
      <xdr:col>22</xdr:col>
      <xdr:colOff>57150</xdr:colOff>
      <xdr:row>36</xdr:row>
      <xdr:rowOff>9525</xdr:rowOff>
    </xdr:to>
    <xdr:grpSp>
      <xdr:nvGrpSpPr>
        <xdr:cNvPr id="94" name="Group 68"/>
        <xdr:cNvGrpSpPr>
          <a:grpSpLocks/>
        </xdr:cNvGrpSpPr>
      </xdr:nvGrpSpPr>
      <xdr:grpSpPr>
        <a:xfrm>
          <a:off x="5762625" y="5295900"/>
          <a:ext cx="1085850" cy="247650"/>
          <a:chOff x="580" y="562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37</xdr:row>
      <xdr:rowOff>28575</xdr:rowOff>
    </xdr:from>
    <xdr:to>
      <xdr:col>22</xdr:col>
      <xdr:colOff>57150</xdr:colOff>
      <xdr:row>38</xdr:row>
      <xdr:rowOff>9525</xdr:rowOff>
    </xdr:to>
    <xdr:grpSp>
      <xdr:nvGrpSpPr>
        <xdr:cNvPr id="98" name="Group 69"/>
        <xdr:cNvGrpSpPr>
          <a:grpSpLocks/>
        </xdr:cNvGrpSpPr>
      </xdr:nvGrpSpPr>
      <xdr:grpSpPr>
        <a:xfrm>
          <a:off x="5762625" y="5648325"/>
          <a:ext cx="1085850" cy="247650"/>
          <a:chOff x="580" y="599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44</xdr:row>
      <xdr:rowOff>76200</xdr:rowOff>
    </xdr:from>
    <xdr:to>
      <xdr:col>22</xdr:col>
      <xdr:colOff>57150</xdr:colOff>
      <xdr:row>46</xdr:row>
      <xdr:rowOff>9525</xdr:rowOff>
    </xdr:to>
    <xdr:grpSp>
      <xdr:nvGrpSpPr>
        <xdr:cNvPr id="102" name="Group 70"/>
        <xdr:cNvGrpSpPr>
          <a:grpSpLocks/>
        </xdr:cNvGrpSpPr>
      </xdr:nvGrpSpPr>
      <xdr:grpSpPr>
        <a:xfrm>
          <a:off x="5762625" y="6657975"/>
          <a:ext cx="1085850" cy="247650"/>
          <a:chOff x="580" y="70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47</xdr:row>
      <xdr:rowOff>0</xdr:rowOff>
    </xdr:from>
    <xdr:to>
      <xdr:col>22</xdr:col>
      <xdr:colOff>57150</xdr:colOff>
      <xdr:row>47</xdr:row>
      <xdr:rowOff>238125</xdr:rowOff>
    </xdr:to>
    <xdr:grpSp>
      <xdr:nvGrpSpPr>
        <xdr:cNvPr id="106" name="Group 71"/>
        <xdr:cNvGrpSpPr>
          <a:grpSpLocks/>
        </xdr:cNvGrpSpPr>
      </xdr:nvGrpSpPr>
      <xdr:grpSpPr>
        <a:xfrm>
          <a:off x="5762625" y="6981825"/>
          <a:ext cx="1085850" cy="238125"/>
          <a:chOff x="580" y="739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49</xdr:row>
      <xdr:rowOff>19050</xdr:rowOff>
    </xdr:from>
    <xdr:to>
      <xdr:col>22</xdr:col>
      <xdr:colOff>57150</xdr:colOff>
      <xdr:row>50</xdr:row>
      <xdr:rowOff>0</xdr:rowOff>
    </xdr:to>
    <xdr:grpSp>
      <xdr:nvGrpSpPr>
        <xdr:cNvPr id="110" name="Group 73"/>
        <xdr:cNvGrpSpPr>
          <a:grpSpLocks/>
        </xdr:cNvGrpSpPr>
      </xdr:nvGrpSpPr>
      <xdr:grpSpPr>
        <a:xfrm>
          <a:off x="5762625" y="7324725"/>
          <a:ext cx="1085850" cy="247650"/>
          <a:chOff x="580" y="775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63</xdr:row>
      <xdr:rowOff>38100</xdr:rowOff>
    </xdr:from>
    <xdr:to>
      <xdr:col>22</xdr:col>
      <xdr:colOff>57150</xdr:colOff>
      <xdr:row>65</xdr:row>
      <xdr:rowOff>19050</xdr:rowOff>
    </xdr:to>
    <xdr:grpSp>
      <xdr:nvGrpSpPr>
        <xdr:cNvPr id="114" name="Group 75"/>
        <xdr:cNvGrpSpPr>
          <a:grpSpLocks/>
        </xdr:cNvGrpSpPr>
      </xdr:nvGrpSpPr>
      <xdr:grpSpPr>
        <a:xfrm>
          <a:off x="5762625" y="9601200"/>
          <a:ext cx="1085850" cy="247650"/>
          <a:chOff x="580" y="1002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123825</xdr:colOff>
      <xdr:row>65</xdr:row>
      <xdr:rowOff>57150</xdr:rowOff>
    </xdr:from>
    <xdr:to>
      <xdr:col>22</xdr:col>
      <xdr:colOff>57150</xdr:colOff>
      <xdr:row>67</xdr:row>
      <xdr:rowOff>19050</xdr:rowOff>
    </xdr:to>
    <xdr:grpSp>
      <xdr:nvGrpSpPr>
        <xdr:cNvPr id="118" name="Group 76"/>
        <xdr:cNvGrpSpPr>
          <a:grpSpLocks/>
        </xdr:cNvGrpSpPr>
      </xdr:nvGrpSpPr>
      <xdr:grpSpPr>
        <a:xfrm>
          <a:off x="5762625" y="9886950"/>
          <a:ext cx="1085850" cy="247650"/>
          <a:chOff x="580" y="1032"/>
          <a:chExt cx="114" cy="26"/>
        </a:xfrm>
        <a:solidFill>
          <a:srgbClr val="FFFFFF"/>
        </a:solidFill>
      </xdr:grpSpPr>
    </xdr:grpSp>
    <xdr:clientData/>
  </xdr:twoCellAnchor>
  <xdr:twoCellAnchor>
    <xdr:from>
      <xdr:col>17</xdr:col>
      <xdr:colOff>142875</xdr:colOff>
      <xdr:row>54</xdr:row>
      <xdr:rowOff>47625</xdr:rowOff>
    </xdr:from>
    <xdr:to>
      <xdr:col>22</xdr:col>
      <xdr:colOff>76200</xdr:colOff>
      <xdr:row>56</xdr:row>
      <xdr:rowOff>38100</xdr:rowOff>
    </xdr:to>
    <xdr:grpSp>
      <xdr:nvGrpSpPr>
        <xdr:cNvPr id="122" name="Group 74"/>
        <xdr:cNvGrpSpPr>
          <a:grpSpLocks/>
        </xdr:cNvGrpSpPr>
      </xdr:nvGrpSpPr>
      <xdr:grpSpPr>
        <a:xfrm>
          <a:off x="5781675" y="8153400"/>
          <a:ext cx="1085850" cy="247650"/>
          <a:chOff x="582" y="864"/>
          <a:chExt cx="114" cy="26"/>
        </a:xfrm>
        <a:solidFill>
          <a:srgbClr val="FFFFFF"/>
        </a:solidFill>
      </xdr:grpSpPr>
    </xdr:grpSp>
    <xdr:clientData/>
  </xdr:twoCellAnchor>
  <xdr:twoCellAnchor>
    <xdr:from>
      <xdr:col>3</xdr:col>
      <xdr:colOff>495300</xdr:colOff>
      <xdr:row>11</xdr:row>
      <xdr:rowOff>9525</xdr:rowOff>
    </xdr:from>
    <xdr:to>
      <xdr:col>19</xdr:col>
      <xdr:colOff>19050</xdr:colOff>
      <xdr:row>12</xdr:row>
      <xdr:rowOff>19050</xdr:rowOff>
    </xdr:to>
    <xdr:grpSp>
      <xdr:nvGrpSpPr>
        <xdr:cNvPr id="126" name="Groupe 128"/>
        <xdr:cNvGrpSpPr>
          <a:grpSpLocks/>
        </xdr:cNvGrpSpPr>
      </xdr:nvGrpSpPr>
      <xdr:grpSpPr>
        <a:xfrm>
          <a:off x="1019175" y="1609725"/>
          <a:ext cx="5238750" cy="219075"/>
          <a:chOff x="1019175" y="1647825"/>
          <a:chExt cx="5000625" cy="219075"/>
        </a:xfrm>
        <a:solidFill>
          <a:srgbClr val="FFFFFF"/>
        </a:solidFill>
      </xdr:grpSpPr>
    </xdr:grp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66675</xdr:rowOff>
    </xdr:from>
    <xdr:to>
      <xdr:col>12</xdr:col>
      <xdr:colOff>104775</xdr:colOff>
      <xdr:row>19</xdr:row>
      <xdr:rowOff>76200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04850"/>
          <a:ext cx="62484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20</xdr:row>
      <xdr:rowOff>47625</xdr:rowOff>
    </xdr:from>
    <xdr:to>
      <xdr:col>11</xdr:col>
      <xdr:colOff>457200</xdr:colOff>
      <xdr:row>40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14675"/>
          <a:ext cx="54102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</xdr:row>
      <xdr:rowOff>123825</xdr:rowOff>
    </xdr:from>
    <xdr:to>
      <xdr:col>12</xdr:col>
      <xdr:colOff>104775</xdr:colOff>
      <xdr:row>24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0"/>
          <a:ext cx="633412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12</xdr:col>
      <xdr:colOff>104775</xdr:colOff>
      <xdr:row>55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4019550"/>
          <a:ext cx="298132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3</xdr:row>
      <xdr:rowOff>66675</xdr:rowOff>
    </xdr:from>
    <xdr:to>
      <xdr:col>12</xdr:col>
      <xdr:colOff>123825</xdr:colOff>
      <xdr:row>24</xdr:row>
      <xdr:rowOff>200025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04850"/>
          <a:ext cx="646747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25</xdr:row>
      <xdr:rowOff>19050</xdr:rowOff>
    </xdr:from>
    <xdr:to>
      <xdr:col>11</xdr:col>
      <xdr:colOff>276225</xdr:colOff>
      <xdr:row>55</xdr:row>
      <xdr:rowOff>47625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rcRect r="12139"/>
        <a:stretch>
          <a:fillRect/>
        </a:stretch>
      </xdr:blipFill>
      <xdr:spPr>
        <a:xfrm>
          <a:off x="3552825" y="4019550"/>
          <a:ext cx="2619375" cy="461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10</xdr:row>
      <xdr:rowOff>142875</xdr:rowOff>
    </xdr:to>
    <xdr:pic>
      <xdr:nvPicPr>
        <xdr:cNvPr id="1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0"/>
          <a:ext cx="0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11</xdr:row>
      <xdr:rowOff>200025</xdr:rowOff>
    </xdr:to>
    <xdr:pic>
      <xdr:nvPicPr>
        <xdr:cNvPr id="2" name="Image 1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0"/>
          <a:ext cx="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3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4" name="Image 18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5" name="Image 19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6" name="Image 20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7" name="Image 21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8" name="Imag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19050</xdr:rowOff>
    </xdr:from>
    <xdr:to>
      <xdr:col>0</xdr:col>
      <xdr:colOff>0</xdr:colOff>
      <xdr:row>87</xdr:row>
      <xdr:rowOff>19050</xdr:rowOff>
    </xdr:to>
    <xdr:pic>
      <xdr:nvPicPr>
        <xdr:cNvPr id="9" name="Image 3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0" y="18430875"/>
          <a:ext cx="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114300</xdr:rowOff>
    </xdr:from>
    <xdr:to>
      <xdr:col>0</xdr:col>
      <xdr:colOff>0</xdr:colOff>
      <xdr:row>65</xdr:row>
      <xdr:rowOff>114300</xdr:rowOff>
    </xdr:to>
    <xdr:pic>
      <xdr:nvPicPr>
        <xdr:cNvPr id="10" name="Image 24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0" y="15097125"/>
          <a:ext cx="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1000125</xdr:colOff>
      <xdr:row>72</xdr:row>
      <xdr:rowOff>28575</xdr:rowOff>
    </xdr:from>
    <xdr:to>
      <xdr:col>3</xdr:col>
      <xdr:colOff>504825</xdr:colOff>
      <xdr:row>98</xdr:row>
      <xdr:rowOff>114300</xdr:rowOff>
    </xdr:to>
    <xdr:pic>
      <xdr:nvPicPr>
        <xdr:cNvPr id="11" name="Image 25" descr="e:\Users\FFV-CRAIN\Desktop\BUREAU Centre de Calcul\FORMULAIRES\2016\Spi Drawing 2016.png"/>
        <xdr:cNvPicPr preferRelativeResize="1">
          <a:picLocks noChangeAspect="1"/>
        </xdr:cNvPicPr>
      </xdr:nvPicPr>
      <xdr:blipFill>
        <a:blip r:embed="rId1"/>
        <a:srcRect l="5903" t="599" r="886"/>
        <a:stretch>
          <a:fillRect/>
        </a:stretch>
      </xdr:blipFill>
      <xdr:spPr>
        <a:xfrm>
          <a:off x="2714625" y="19297650"/>
          <a:ext cx="45624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628650</xdr:colOff>
      <xdr:row>42</xdr:row>
      <xdr:rowOff>76200</xdr:rowOff>
    </xdr:from>
    <xdr:to>
      <xdr:col>3</xdr:col>
      <xdr:colOff>504825</xdr:colOff>
      <xdr:row>71</xdr:row>
      <xdr:rowOff>123825</xdr:rowOff>
    </xdr:to>
    <xdr:pic>
      <xdr:nvPicPr>
        <xdr:cNvPr id="12" name="Image 26"/>
        <xdr:cNvPicPr preferRelativeResize="1">
          <a:picLocks noChangeAspect="1"/>
        </xdr:cNvPicPr>
      </xdr:nvPicPr>
      <xdr:blipFill>
        <a:blip r:embed="rId2"/>
        <a:srcRect l="2697"/>
        <a:stretch>
          <a:fillRect/>
        </a:stretch>
      </xdr:blipFill>
      <xdr:spPr>
        <a:xfrm>
          <a:off x="2343150" y="15059025"/>
          <a:ext cx="493395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71</xdr:row>
      <xdr:rowOff>133350</xdr:rowOff>
    </xdr:from>
    <xdr:to>
      <xdr:col>2</xdr:col>
      <xdr:colOff>1000125</xdr:colOff>
      <xdr:row>98</xdr:row>
      <xdr:rowOff>104775</xdr:rowOff>
    </xdr:to>
    <xdr:pic>
      <xdr:nvPicPr>
        <xdr:cNvPr id="13" name="Image 27"/>
        <xdr:cNvPicPr preferRelativeResize="1">
          <a:picLocks noChangeAspect="1"/>
        </xdr:cNvPicPr>
      </xdr:nvPicPr>
      <xdr:blipFill>
        <a:blip r:embed="rId3"/>
        <a:srcRect l="4838" t="2554"/>
        <a:stretch>
          <a:fillRect/>
        </a:stretch>
      </xdr:blipFill>
      <xdr:spPr>
        <a:xfrm>
          <a:off x="28575" y="19259550"/>
          <a:ext cx="268605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2</xdr:col>
      <xdr:colOff>628650</xdr:colOff>
      <xdr:row>71</xdr:row>
      <xdr:rowOff>66675</xdr:rowOff>
    </xdr:to>
    <xdr:pic>
      <xdr:nvPicPr>
        <xdr:cNvPr id="14" name="Imag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5020925"/>
          <a:ext cx="23145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FV-CRAIN\Desktop\BUREAU%20Centre%20de%20Calcul\FORMULAIRES\2016\1&#233;re%20Demande%20V16.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Mesures des Voiles"/>
      <sheetName val="LEXIQUE 2016"/>
      <sheetName val="Auxiliaries"/>
    </sheetNames>
    <sheetDataSet>
      <sheetData sheetId="6">
        <row r="18">
          <cell r="K18" t="str">
            <v>Chandeliers</v>
          </cell>
        </row>
        <row r="19">
          <cell r="K19" t="str">
            <v>Balcons</v>
          </cell>
        </row>
        <row r="20">
          <cell r="K20" t="str">
            <v>Filières</v>
          </cell>
        </row>
        <row r="25">
          <cell r="K25" t="str">
            <v>Acier</v>
          </cell>
        </row>
        <row r="26">
          <cell r="K26" t="str">
            <v>Titane</v>
          </cell>
        </row>
        <row r="27">
          <cell r="K27" t="str">
            <v>Carbone</v>
          </cell>
        </row>
        <row r="28">
          <cell r="K28" t="str">
            <v>Polyester</v>
          </cell>
        </row>
        <row r="29">
          <cell r="K29" t="str">
            <v>Aramide</v>
          </cell>
        </row>
        <row r="30">
          <cell r="K30" t="str">
            <v>Autre</v>
          </cell>
        </row>
        <row r="31">
          <cell r="G31" t="str">
            <v>Brut</v>
          </cell>
        </row>
        <row r="32">
          <cell r="G32" t="str">
            <v>Etai creux</v>
          </cell>
        </row>
        <row r="33">
          <cell r="G33" t="str">
            <v>Emmaganiseur</v>
          </cell>
        </row>
        <row r="34">
          <cell r="G34" t="str">
            <v>Enrouleur</v>
          </cell>
        </row>
        <row r="49">
          <cell r="G49" t="str">
            <v>Absent</v>
          </cell>
        </row>
        <row r="50">
          <cell r="G50" t="str">
            <v>Fixe</v>
          </cell>
        </row>
        <row r="51">
          <cell r="G51" t="str">
            <v>Ajustable</v>
          </cell>
        </row>
        <row r="56">
          <cell r="G56" t="str">
            <v>Ecoutes des Voiles</v>
          </cell>
        </row>
        <row r="57">
          <cell r="G57" t="str">
            <v>Pataras, hale-bas de bôme, bordure de GV</v>
          </cell>
        </row>
        <row r="58">
          <cell r="G58" t="str">
            <v>Ecoutes, pataras, hale-bas et bordure</v>
          </cell>
        </row>
        <row r="59">
          <cell r="G59" t="str">
            <v>Eergie manuelle seule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.gellusseau@ffvoile.fr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Y71"/>
  <sheetViews>
    <sheetView tabSelected="1" workbookViewId="0" topLeftCell="A1">
      <selection activeCell="H11" sqref="H11"/>
    </sheetView>
  </sheetViews>
  <sheetFormatPr defaultColWidth="12" defaultRowHeight="11.25"/>
  <cols>
    <col min="1" max="1" width="2.33203125" style="0" customWidth="1"/>
    <col min="2" max="2" width="1.83203125" style="0" customWidth="1"/>
    <col min="3" max="3" width="5.16015625" style="0" customWidth="1"/>
    <col min="4" max="4" width="10" style="0" customWidth="1"/>
    <col min="5" max="5" width="9.33203125" style="0" customWidth="1"/>
    <col min="6" max="6" width="1.5" style="0" customWidth="1"/>
    <col min="7" max="7" width="9.33203125" style="0" customWidth="1"/>
    <col min="8" max="8" width="3.16015625" style="0" customWidth="1"/>
    <col min="9" max="9" width="13.16015625" style="0" customWidth="1"/>
    <col min="10" max="10" width="1.3359375" style="0" customWidth="1"/>
    <col min="11" max="11" width="4.33203125" style="0" customWidth="1"/>
    <col min="12" max="12" width="2" style="0" customWidth="1"/>
    <col min="13" max="13" width="9.33203125" style="0" customWidth="1"/>
    <col min="14" max="14" width="6" style="0" customWidth="1"/>
    <col min="15" max="15" width="2.16015625" style="0" customWidth="1"/>
    <col min="16" max="16" width="10.5" style="0" customWidth="1"/>
    <col min="17" max="17" width="1.66796875" style="0" customWidth="1"/>
    <col min="18" max="18" width="9.33203125" style="0" customWidth="1"/>
    <col min="19" max="19" width="1.66796875" style="0" customWidth="1"/>
    <col min="20" max="20" width="4.5" style="0" customWidth="1"/>
    <col min="21" max="21" width="5.16015625" style="0" customWidth="1"/>
    <col min="22" max="22" width="4" style="0" customWidth="1"/>
    <col min="23" max="23" width="2" style="0" customWidth="1"/>
    <col min="24" max="24" width="1.66796875" style="0" customWidth="1"/>
    <col min="25" max="25" width="2.33203125" style="0" customWidth="1"/>
  </cols>
  <sheetData>
    <row r="1" spans="1:25" ht="9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8.25" customHeight="1">
      <c r="A2" s="37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37"/>
    </row>
    <row r="3" spans="1:25" ht="11.25" customHeight="1">
      <c r="A3" s="37"/>
      <c r="B3" s="247"/>
      <c r="C3" s="247"/>
      <c r="D3" s="247"/>
      <c r="E3" s="247"/>
      <c r="F3" s="247"/>
      <c r="G3" s="247"/>
      <c r="H3" s="250"/>
      <c r="I3" s="423" t="s">
        <v>331</v>
      </c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3"/>
      <c r="W3" s="423"/>
      <c r="X3" s="247"/>
      <c r="Y3" s="37"/>
    </row>
    <row r="4" spans="1:25" ht="11.25" customHeight="1">
      <c r="A4" s="37"/>
      <c r="B4" s="247"/>
      <c r="C4" s="247"/>
      <c r="D4" s="247"/>
      <c r="E4" s="247"/>
      <c r="F4" s="247"/>
      <c r="G4" s="247"/>
      <c r="H4" s="251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247"/>
      <c r="Y4" s="37"/>
    </row>
    <row r="5" spans="1:25" ht="21">
      <c r="A5" s="37"/>
      <c r="B5" s="247"/>
      <c r="C5" s="247"/>
      <c r="D5" s="247"/>
      <c r="E5" s="247"/>
      <c r="F5" s="247"/>
      <c r="G5" s="247"/>
      <c r="H5" s="252"/>
      <c r="I5" s="423" t="s">
        <v>332</v>
      </c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247"/>
      <c r="Y5" s="37"/>
    </row>
    <row r="6" spans="1:25" ht="11.25" customHeight="1">
      <c r="A6" s="37"/>
      <c r="B6" s="247"/>
      <c r="C6" s="247"/>
      <c r="D6" s="247"/>
      <c r="E6" s="247"/>
      <c r="F6" s="247"/>
      <c r="G6" s="247"/>
      <c r="H6" s="249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247"/>
      <c r="Y6" s="37"/>
    </row>
    <row r="7" spans="1:25" ht="15" customHeight="1">
      <c r="A7" s="37"/>
      <c r="B7" s="247"/>
      <c r="C7" s="247"/>
      <c r="D7" s="247"/>
      <c r="E7" s="247"/>
      <c r="F7" s="247"/>
      <c r="G7" s="247"/>
      <c r="H7" s="249"/>
      <c r="I7" s="422" t="s">
        <v>389</v>
      </c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247"/>
      <c r="Y7" s="37"/>
    </row>
    <row r="8" spans="1:25" ht="3.75" customHeight="1">
      <c r="A8" s="37"/>
      <c r="B8" s="24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247"/>
      <c r="Y8" s="37"/>
    </row>
    <row r="9" spans="1:25" ht="13.5" customHeight="1">
      <c r="A9" s="37"/>
      <c r="B9" s="247"/>
      <c r="C9" s="46"/>
      <c r="D9" s="46"/>
      <c r="E9" s="46"/>
      <c r="F9" s="46"/>
      <c r="G9" s="46"/>
      <c r="H9" s="46"/>
      <c r="I9" s="253" t="s">
        <v>213</v>
      </c>
      <c r="J9" s="47"/>
      <c r="K9" s="47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247"/>
      <c r="Y9" s="37"/>
    </row>
    <row r="10" spans="1:25" ht="6" customHeight="1">
      <c r="A10" s="37"/>
      <c r="B10" s="247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247"/>
      <c r="Y10" s="37"/>
    </row>
    <row r="11" spans="1:25" ht="15" customHeight="1">
      <c r="A11" s="37"/>
      <c r="B11" s="247"/>
      <c r="C11" s="46"/>
      <c r="D11" s="46"/>
      <c r="E11" s="46"/>
      <c r="F11" s="46"/>
      <c r="G11" s="46"/>
      <c r="H11" s="111" t="b">
        <v>0</v>
      </c>
      <c r="I11" s="46"/>
      <c r="J11" s="46"/>
      <c r="K11" s="46"/>
      <c r="L11" s="426" t="s">
        <v>210</v>
      </c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6"/>
      <c r="X11" s="247"/>
      <c r="Y11" s="37"/>
    </row>
    <row r="12" spans="1:25" ht="15" customHeight="1">
      <c r="A12" s="37"/>
      <c r="B12" s="247"/>
      <c r="C12" s="46"/>
      <c r="D12" s="46"/>
      <c r="E12" s="46"/>
      <c r="F12" s="46"/>
      <c r="G12" s="46"/>
      <c r="H12" s="46"/>
      <c r="I12" s="46"/>
      <c r="J12" s="46"/>
      <c r="K12" s="4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6"/>
      <c r="X12" s="247"/>
      <c r="Y12" s="37"/>
    </row>
    <row r="13" spans="1:25" ht="15" customHeight="1">
      <c r="A13" s="37"/>
      <c r="B13" s="247"/>
      <c r="C13" s="46"/>
      <c r="D13" s="46"/>
      <c r="E13" s="46"/>
      <c r="F13" s="46"/>
      <c r="G13" s="46"/>
      <c r="H13" s="46"/>
      <c r="I13" s="46"/>
      <c r="J13" s="46"/>
      <c r="K13" s="4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6"/>
      <c r="X13" s="247"/>
      <c r="Y13" s="37"/>
    </row>
    <row r="14" spans="1:25" ht="11.25">
      <c r="A14" s="37"/>
      <c r="B14" s="247"/>
      <c r="C14" s="46"/>
      <c r="D14" s="46"/>
      <c r="E14" s="46"/>
      <c r="F14" s="46"/>
      <c r="G14" s="46"/>
      <c r="H14" s="111" t="b">
        <v>0</v>
      </c>
      <c r="I14" s="46"/>
      <c r="J14" s="46"/>
      <c r="K14" s="46"/>
      <c r="L14" s="427" t="s">
        <v>211</v>
      </c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6"/>
      <c r="X14" s="247"/>
      <c r="Y14" s="37"/>
    </row>
    <row r="15" spans="1:25" ht="11.25">
      <c r="A15" s="37"/>
      <c r="B15" s="247"/>
      <c r="C15" s="46"/>
      <c r="D15" s="46"/>
      <c r="E15" s="46"/>
      <c r="F15" s="46"/>
      <c r="G15" s="46"/>
      <c r="H15" s="46"/>
      <c r="I15" s="46"/>
      <c r="J15" s="46"/>
      <c r="K15" s="46"/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6"/>
      <c r="X15" s="247"/>
      <c r="Y15" s="37"/>
    </row>
    <row r="16" spans="1:25" ht="3.75" customHeight="1">
      <c r="A16" s="37"/>
      <c r="B16" s="247"/>
      <c r="C16" s="46"/>
      <c r="D16" s="46"/>
      <c r="E16" s="46"/>
      <c r="F16" s="46"/>
      <c r="G16" s="46"/>
      <c r="H16" s="46"/>
      <c r="I16" s="46"/>
      <c r="J16" s="46"/>
      <c r="K16" s="46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6"/>
      <c r="X16" s="247"/>
      <c r="Y16" s="37"/>
    </row>
    <row r="17" spans="1:25" ht="19.5" customHeight="1">
      <c r="A17" s="37"/>
      <c r="B17" s="247"/>
      <c r="C17" s="46"/>
      <c r="D17" s="46"/>
      <c r="E17" s="46"/>
      <c r="F17" s="46"/>
      <c r="G17" s="46"/>
      <c r="H17" s="46"/>
      <c r="I17" s="248" t="s">
        <v>214</v>
      </c>
      <c r="J17" s="49"/>
      <c r="K17" s="49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247"/>
      <c r="Y17" s="37"/>
    </row>
    <row r="18" spans="1:25" ht="12.75">
      <c r="A18" s="37"/>
      <c r="B18" s="247"/>
      <c r="C18" s="46"/>
      <c r="D18" s="46"/>
      <c r="E18" s="46"/>
      <c r="F18" s="46"/>
      <c r="G18" s="46"/>
      <c r="H18" s="419" t="s">
        <v>215</v>
      </c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6"/>
      <c r="X18" s="247"/>
      <c r="Y18" s="37"/>
    </row>
    <row r="19" spans="1:25" ht="12.75">
      <c r="A19" s="37"/>
      <c r="B19" s="247"/>
      <c r="C19" s="46"/>
      <c r="D19" s="46"/>
      <c r="E19" s="46"/>
      <c r="F19" s="46"/>
      <c r="G19" s="46"/>
      <c r="H19" s="419" t="s">
        <v>216</v>
      </c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6"/>
      <c r="X19" s="247"/>
      <c r="Y19" s="37"/>
    </row>
    <row r="20" spans="1:25" ht="12.75">
      <c r="A20" s="37"/>
      <c r="B20" s="247"/>
      <c r="C20" s="46"/>
      <c r="D20" s="46"/>
      <c r="E20" s="46"/>
      <c r="F20" s="46"/>
      <c r="G20" s="46"/>
      <c r="H20" s="419" t="s">
        <v>217</v>
      </c>
      <c r="I20" s="419"/>
      <c r="J20" s="419"/>
      <c r="K20" s="419"/>
      <c r="L20" s="419"/>
      <c r="M20" s="419"/>
      <c r="N20" s="419"/>
      <c r="O20" s="419"/>
      <c r="P20" s="419"/>
      <c r="Q20" s="419"/>
      <c r="R20" s="419"/>
      <c r="S20" s="419"/>
      <c r="T20" s="419"/>
      <c r="U20" s="419"/>
      <c r="V20" s="419"/>
      <c r="W20" s="46"/>
      <c r="X20" s="247"/>
      <c r="Y20" s="37"/>
    </row>
    <row r="21" spans="1:25" ht="12.75">
      <c r="A21" s="37"/>
      <c r="B21" s="247"/>
      <c r="C21" s="46"/>
      <c r="D21" s="46"/>
      <c r="E21" s="46"/>
      <c r="F21" s="46"/>
      <c r="G21" s="46"/>
      <c r="H21" s="419" t="s">
        <v>218</v>
      </c>
      <c r="I21" s="419"/>
      <c r="J21" s="419"/>
      <c r="K21" s="419"/>
      <c r="L21" s="419"/>
      <c r="M21" s="419"/>
      <c r="N21" s="419"/>
      <c r="O21" s="419"/>
      <c r="P21" s="419"/>
      <c r="Q21" s="419"/>
      <c r="R21" s="419"/>
      <c r="S21" s="419"/>
      <c r="T21" s="419"/>
      <c r="U21" s="419"/>
      <c r="V21" s="419"/>
      <c r="W21" s="46"/>
      <c r="X21" s="247"/>
      <c r="Y21" s="37"/>
    </row>
    <row r="22" spans="1:25" ht="12.75">
      <c r="A22" s="37"/>
      <c r="B22" s="247"/>
      <c r="C22" s="46"/>
      <c r="D22" s="46"/>
      <c r="E22" s="46"/>
      <c r="F22" s="46" t="b">
        <v>0</v>
      </c>
      <c r="G22" s="46"/>
      <c r="H22" s="420" t="s">
        <v>219</v>
      </c>
      <c r="I22" s="420"/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6"/>
      <c r="X22" s="247"/>
      <c r="Y22" s="37"/>
    </row>
    <row r="23" spans="1:25" ht="15">
      <c r="A23" s="37"/>
      <c r="B23" s="247"/>
      <c r="C23" s="46"/>
      <c r="D23" s="424" t="s">
        <v>209</v>
      </c>
      <c r="E23" s="425"/>
      <c r="F23" s="425"/>
      <c r="G23" s="425"/>
      <c r="H23" s="421" t="s">
        <v>212</v>
      </c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6"/>
      <c r="X23" s="247"/>
      <c r="Y23" s="37"/>
    </row>
    <row r="24" spans="1:25" ht="9" customHeight="1">
      <c r="A24" s="37"/>
      <c r="B24" s="247"/>
      <c r="C24" s="46"/>
      <c r="D24" s="425"/>
      <c r="E24" s="425"/>
      <c r="F24" s="425"/>
      <c r="G24" s="42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247"/>
      <c r="Y24" s="37"/>
    </row>
    <row r="25" spans="1:25" ht="8.25" customHeight="1">
      <c r="A25" s="3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37"/>
    </row>
    <row r="26" spans="1:25" ht="9" customHeight="1" thickBo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20.25" customHeight="1" thickTop="1">
      <c r="A27" s="37"/>
      <c r="B27" s="6"/>
      <c r="C27" s="7"/>
      <c r="D27" s="7"/>
      <c r="E27" s="7"/>
      <c r="F27" s="7"/>
      <c r="G27" s="7"/>
      <c r="H27" s="7"/>
      <c r="I27" s="7"/>
      <c r="J27" s="7"/>
      <c r="K27" s="7"/>
      <c r="L27" s="254" t="s">
        <v>2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37"/>
    </row>
    <row r="28" spans="1:25" ht="12" thickBot="1">
      <c r="A28" s="37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  <c r="Y28" s="37"/>
    </row>
    <row r="29" spans="1:25" ht="15">
      <c r="A29" s="37"/>
      <c r="B29" s="39"/>
      <c r="C29" s="3"/>
      <c r="D29" s="40"/>
      <c r="E29" s="255" t="s">
        <v>0</v>
      </c>
      <c r="F29" s="3"/>
      <c r="G29" s="458"/>
      <c r="H29" s="459"/>
      <c r="I29" s="459"/>
      <c r="J29" s="459"/>
      <c r="K29" s="459"/>
      <c r="L29" s="459"/>
      <c r="M29" s="460"/>
      <c r="N29" s="3"/>
      <c r="O29" s="3"/>
      <c r="P29" s="257" t="s">
        <v>10</v>
      </c>
      <c r="Q29" s="3"/>
      <c r="R29" s="453"/>
      <c r="S29" s="452"/>
      <c r="T29" s="64"/>
      <c r="U29" s="65"/>
      <c r="V29" s="63"/>
      <c r="W29" s="3"/>
      <c r="X29" s="41"/>
      <c r="Y29" s="37"/>
    </row>
    <row r="30" spans="1:25" ht="6" customHeight="1">
      <c r="A30" s="37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41"/>
      <c r="Y30" s="37"/>
    </row>
    <row r="31" spans="1:25" ht="15">
      <c r="A31" s="37"/>
      <c r="B31" s="39"/>
      <c r="C31" s="3"/>
      <c r="D31" s="256" t="s">
        <v>1</v>
      </c>
      <c r="E31" s="3"/>
      <c r="F31" s="67"/>
      <c r="G31" s="458"/>
      <c r="H31" s="461"/>
      <c r="I31" s="461"/>
      <c r="J31" s="461"/>
      <c r="K31" s="461"/>
      <c r="L31" s="462"/>
      <c r="M31" s="3"/>
      <c r="N31" s="257" t="s">
        <v>220</v>
      </c>
      <c r="O31" s="3"/>
      <c r="P31" s="458"/>
      <c r="Q31" s="459"/>
      <c r="R31" s="459"/>
      <c r="S31" s="459"/>
      <c r="T31" s="461"/>
      <c r="U31" s="461"/>
      <c r="V31" s="462"/>
      <c r="W31" s="3"/>
      <c r="X31" s="41"/>
      <c r="Y31" s="37"/>
    </row>
    <row r="32" spans="1:25" ht="6" customHeight="1">
      <c r="A32" s="37"/>
      <c r="B32" s="3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41"/>
      <c r="Y32" s="37"/>
    </row>
    <row r="33" spans="1:25" ht="15">
      <c r="A33" s="37"/>
      <c r="B33" s="39"/>
      <c r="C33" s="3"/>
      <c r="D33" s="3"/>
      <c r="E33" s="3"/>
      <c r="F33" s="3"/>
      <c r="G33" s="3"/>
      <c r="H33" s="3"/>
      <c r="I33" s="67"/>
      <c r="J33" s="67"/>
      <c r="K33" s="42"/>
      <c r="L33" s="67"/>
      <c r="M33" s="67"/>
      <c r="N33" s="257" t="s">
        <v>221</v>
      </c>
      <c r="O33" s="3"/>
      <c r="P33" s="428"/>
      <c r="Q33" s="429"/>
      <c r="R33" s="3"/>
      <c r="S33" s="3"/>
      <c r="T33" s="3"/>
      <c r="U33" s="3"/>
      <c r="V33" s="3"/>
      <c r="W33" s="3"/>
      <c r="X33" s="41"/>
      <c r="Y33" s="37"/>
    </row>
    <row r="34" spans="1:25" ht="12" thickBot="1">
      <c r="A34" s="37"/>
      <c r="B34" s="4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5"/>
      <c r="Y34" s="37"/>
    </row>
    <row r="35" spans="1:25" ht="9" customHeight="1" thickTop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20.25" customHeight="1" thickBot="1">
      <c r="A36" s="37"/>
      <c r="B36" s="5"/>
      <c r="C36" s="1"/>
      <c r="D36" s="1"/>
      <c r="E36" s="1"/>
      <c r="F36" s="1"/>
      <c r="G36" s="1"/>
      <c r="H36" s="1"/>
      <c r="I36" s="1"/>
      <c r="J36" s="1"/>
      <c r="K36" s="1"/>
      <c r="L36" s="258" t="s">
        <v>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/>
      <c r="Y36" s="37"/>
    </row>
    <row r="37" spans="1:25" ht="7.5" customHeight="1" thickTop="1">
      <c r="A37" s="37"/>
      <c r="B37" s="1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7"/>
      <c r="Y37" s="37"/>
    </row>
    <row r="38" spans="1:25" ht="18.75" customHeight="1" thickBot="1">
      <c r="A38" s="37"/>
      <c r="B38" s="18"/>
      <c r="C38" s="441" t="s">
        <v>4</v>
      </c>
      <c r="D38" s="442"/>
      <c r="E38" s="443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1"/>
      <c r="Y38" s="37"/>
    </row>
    <row r="39" spans="1:25" ht="6" customHeight="1">
      <c r="A39" s="37"/>
      <c r="B39" s="1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9"/>
      <c r="X39" s="21"/>
      <c r="Y39" s="37"/>
    </row>
    <row r="40" spans="1:25" ht="15" customHeight="1">
      <c r="A40" s="37"/>
      <c r="B40" s="18"/>
      <c r="C40" s="22"/>
      <c r="D40" s="22"/>
      <c r="E40" s="259" t="s">
        <v>12</v>
      </c>
      <c r="F40" s="22"/>
      <c r="G40" s="262"/>
      <c r="H40" s="261" t="s">
        <v>26</v>
      </c>
      <c r="I40" s="66"/>
      <c r="J40" s="23"/>
      <c r="K40" s="259" t="s">
        <v>14</v>
      </c>
      <c r="L40" s="22"/>
      <c r="M40" s="262"/>
      <c r="N40" s="263" t="s">
        <v>26</v>
      </c>
      <c r="O40" s="22"/>
      <c r="P40" s="22"/>
      <c r="Q40" s="22"/>
      <c r="R40" s="22"/>
      <c r="S40" s="22"/>
      <c r="T40" s="22"/>
      <c r="U40" s="22"/>
      <c r="V40" s="22"/>
      <c r="W40" s="19"/>
      <c r="X40" s="21"/>
      <c r="Y40" s="37"/>
    </row>
    <row r="41" spans="1:25" ht="10.5" customHeight="1">
      <c r="A41" s="37"/>
      <c r="B41" s="1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9"/>
      <c r="X41" s="21"/>
      <c r="Y41" s="37"/>
    </row>
    <row r="42" spans="1:25" ht="15" customHeight="1">
      <c r="A42" s="37"/>
      <c r="B42" s="18"/>
      <c r="C42" s="22"/>
      <c r="D42" s="259" t="s">
        <v>5</v>
      </c>
      <c r="E42" s="259" t="s">
        <v>13</v>
      </c>
      <c r="F42" s="24"/>
      <c r="G42" s="262"/>
      <c r="H42" s="260" t="s">
        <v>26</v>
      </c>
      <c r="I42" s="66"/>
      <c r="J42" s="24"/>
      <c r="K42" s="259" t="s">
        <v>15</v>
      </c>
      <c r="L42" s="22"/>
      <c r="M42" s="262"/>
      <c r="N42" s="263" t="s">
        <v>26</v>
      </c>
      <c r="O42" s="22"/>
      <c r="P42" s="22"/>
      <c r="Q42" s="22"/>
      <c r="R42" s="22"/>
      <c r="S42" s="22"/>
      <c r="T42" s="22"/>
      <c r="U42" s="22"/>
      <c r="V42" s="22"/>
      <c r="W42" s="19"/>
      <c r="X42" s="21"/>
      <c r="Y42" s="37"/>
    </row>
    <row r="43" spans="1:25" ht="6.75" customHeight="1">
      <c r="A43" s="37"/>
      <c r="B43" s="1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19"/>
      <c r="X43" s="21"/>
      <c r="Y43" s="37"/>
    </row>
    <row r="44" spans="1:25" ht="6" customHeight="1" thickBot="1">
      <c r="A44" s="37"/>
      <c r="B44" s="59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/>
      <c r="X44" s="62"/>
      <c r="Y44" s="37"/>
    </row>
    <row r="45" spans="1:25" ht="20.25" customHeight="1">
      <c r="A45" s="37"/>
      <c r="B45" s="18"/>
      <c r="C45" s="19"/>
      <c r="D45" s="20"/>
      <c r="E45" s="51" t="s">
        <v>6</v>
      </c>
      <c r="F45" s="19"/>
      <c r="G45" s="19"/>
      <c r="H45" s="19"/>
      <c r="I45" s="24" t="s">
        <v>7</v>
      </c>
      <c r="J45" s="24"/>
      <c r="K45" s="86"/>
      <c r="L45" s="22"/>
      <c r="M45" s="22"/>
      <c r="N45" s="19"/>
      <c r="O45" s="19"/>
      <c r="P45" s="19"/>
      <c r="Q45" s="19"/>
      <c r="R45" s="24" t="s">
        <v>8</v>
      </c>
      <c r="S45" s="19"/>
      <c r="T45" s="86"/>
      <c r="U45" s="19"/>
      <c r="V45" s="19"/>
      <c r="W45" s="19"/>
      <c r="X45" s="21"/>
      <c r="Y45" s="37"/>
    </row>
    <row r="46" spans="1:25" ht="9.75" customHeight="1">
      <c r="A46" s="37"/>
      <c r="B46" s="52"/>
      <c r="C46" s="53"/>
      <c r="D46" s="54"/>
      <c r="E46" s="55"/>
      <c r="F46" s="53"/>
      <c r="G46" s="53"/>
      <c r="H46" s="53"/>
      <c r="I46" s="56"/>
      <c r="J46" s="56"/>
      <c r="K46" s="56"/>
      <c r="L46" s="57"/>
      <c r="M46" s="57"/>
      <c r="N46" s="53"/>
      <c r="O46" s="53"/>
      <c r="P46" s="53"/>
      <c r="Q46" s="53"/>
      <c r="R46" s="56"/>
      <c r="S46" s="53"/>
      <c r="T46" s="53"/>
      <c r="U46" s="53"/>
      <c r="V46" s="53"/>
      <c r="W46" s="53"/>
      <c r="X46" s="58"/>
      <c r="Y46" s="37"/>
    </row>
    <row r="47" spans="1:25" ht="8.25" customHeight="1" thickBot="1">
      <c r="A47" s="37"/>
      <c r="B47" s="18"/>
      <c r="C47" s="19"/>
      <c r="D47" s="25"/>
      <c r="E47" s="19"/>
      <c r="F47" s="19"/>
      <c r="G47" s="19"/>
      <c r="H47" s="19"/>
      <c r="I47" s="24"/>
      <c r="J47" s="24"/>
      <c r="K47" s="24"/>
      <c r="L47" s="22"/>
      <c r="M47" s="22"/>
      <c r="N47" s="19"/>
      <c r="O47" s="19"/>
      <c r="P47" s="19"/>
      <c r="Q47" s="19"/>
      <c r="R47" s="24"/>
      <c r="S47" s="19"/>
      <c r="T47" s="19"/>
      <c r="U47" s="19"/>
      <c r="V47" s="19"/>
      <c r="W47" s="19"/>
      <c r="X47" s="21"/>
      <c r="Y47" s="37"/>
    </row>
    <row r="48" spans="1:25" ht="15" customHeight="1">
      <c r="A48" s="37"/>
      <c r="B48" s="18"/>
      <c r="C48" s="19"/>
      <c r="D48" s="20"/>
      <c r="E48" s="23" t="s">
        <v>9</v>
      </c>
      <c r="F48" s="19"/>
      <c r="G48" s="454"/>
      <c r="H48" s="439"/>
      <c r="I48" s="439"/>
      <c r="J48" s="439"/>
      <c r="K48" s="439"/>
      <c r="L48" s="455"/>
      <c r="M48" s="455"/>
      <c r="N48" s="456"/>
      <c r="O48" s="457"/>
      <c r="P48" s="20"/>
      <c r="Q48" s="19"/>
      <c r="R48" s="68" t="s">
        <v>11</v>
      </c>
      <c r="S48" s="19"/>
      <c r="T48" s="444"/>
      <c r="U48" s="445"/>
      <c r="V48" s="26" t="s">
        <v>23</v>
      </c>
      <c r="W48" s="19"/>
      <c r="X48" s="21"/>
      <c r="Y48" s="37"/>
    </row>
    <row r="49" spans="1:25" ht="10.5" customHeight="1">
      <c r="A49" s="37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20"/>
      <c r="O49" s="20"/>
      <c r="P49" s="20"/>
      <c r="Q49" s="19"/>
      <c r="R49" s="19"/>
      <c r="S49" s="19"/>
      <c r="T49" s="19"/>
      <c r="U49" s="19"/>
      <c r="V49" s="26"/>
      <c r="W49" s="19"/>
      <c r="X49" s="21"/>
      <c r="Y49" s="37"/>
    </row>
    <row r="50" spans="1:25" ht="15" customHeight="1">
      <c r="A50" s="37"/>
      <c r="B50" s="18"/>
      <c r="C50" s="19"/>
      <c r="D50" s="19"/>
      <c r="E50" s="19"/>
      <c r="F50" s="19"/>
      <c r="G50" s="66"/>
      <c r="H50" s="19"/>
      <c r="I50" s="19"/>
      <c r="J50" s="19"/>
      <c r="K50" s="19"/>
      <c r="L50" s="19"/>
      <c r="M50" s="19"/>
      <c r="N50" s="20"/>
      <c r="O50" s="66"/>
      <c r="P50" s="66"/>
      <c r="Q50" s="66"/>
      <c r="R50" s="77" t="s">
        <v>65</v>
      </c>
      <c r="S50" s="19"/>
      <c r="T50" s="463"/>
      <c r="U50" s="464"/>
      <c r="V50" s="264" t="s">
        <v>26</v>
      </c>
      <c r="W50" s="19"/>
      <c r="X50" s="21"/>
      <c r="Y50" s="37"/>
    </row>
    <row r="51" spans="1:25" ht="6" customHeight="1">
      <c r="A51" s="37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30"/>
      <c r="O51" s="30"/>
      <c r="P51" s="30"/>
      <c r="Q51" s="29"/>
      <c r="R51" s="31"/>
      <c r="S51" s="29"/>
      <c r="T51" s="29"/>
      <c r="U51" s="29"/>
      <c r="V51" s="32"/>
      <c r="W51" s="29"/>
      <c r="X51" s="33"/>
      <c r="Y51" s="37"/>
    </row>
    <row r="52" spans="1:25" ht="6.75" customHeight="1">
      <c r="A52" s="37"/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78"/>
      <c r="O52" s="78"/>
      <c r="P52" s="78"/>
      <c r="Q52" s="10"/>
      <c r="R52" s="79"/>
      <c r="S52" s="10"/>
      <c r="T52" s="10"/>
      <c r="U52" s="10"/>
      <c r="V52" s="14"/>
      <c r="W52" s="10"/>
      <c r="X52" s="27"/>
      <c r="Y52" s="37"/>
    </row>
    <row r="53" spans="1:25" ht="18.75" customHeight="1" thickBot="1">
      <c r="A53" s="37"/>
      <c r="B53" s="9"/>
      <c r="C53" s="433" t="s">
        <v>66</v>
      </c>
      <c r="D53" s="434"/>
      <c r="E53" s="435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27"/>
      <c r="Y53" s="37"/>
    </row>
    <row r="54" spans="1:25" ht="5.25" customHeight="1" thickBot="1">
      <c r="A54" s="37"/>
      <c r="B54" s="9"/>
      <c r="C54" s="80"/>
      <c r="D54" s="81"/>
      <c r="E54" s="81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27"/>
      <c r="Y54" s="37"/>
    </row>
    <row r="55" spans="1:25" ht="20.25" customHeight="1">
      <c r="A55" s="37"/>
      <c r="B55" s="9"/>
      <c r="C55" s="12"/>
      <c r="D55" s="430" t="s">
        <v>16</v>
      </c>
      <c r="E55" s="432"/>
      <c r="F55" s="10"/>
      <c r="G55" s="10"/>
      <c r="H55" s="10"/>
      <c r="I55" s="11" t="s">
        <v>17</v>
      </c>
      <c r="J55" s="10"/>
      <c r="K55" s="86"/>
      <c r="L55" s="10"/>
      <c r="M55" s="12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27"/>
      <c r="Y55" s="37"/>
    </row>
    <row r="56" spans="1:25" ht="9" customHeight="1" thickBot="1">
      <c r="A56" s="37"/>
      <c r="B56" s="9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27"/>
      <c r="Y56" s="37"/>
    </row>
    <row r="57" spans="1:25" ht="16.5" customHeight="1">
      <c r="A57" s="37"/>
      <c r="B57" s="9"/>
      <c r="C57" s="12"/>
      <c r="D57" s="12"/>
      <c r="E57" s="12"/>
      <c r="F57" s="12"/>
      <c r="G57" s="12"/>
      <c r="H57" s="12"/>
      <c r="I57" s="11" t="s">
        <v>18</v>
      </c>
      <c r="J57" s="11"/>
      <c r="K57" s="439"/>
      <c r="L57" s="439"/>
      <c r="M57" s="439"/>
      <c r="N57" s="451"/>
      <c r="O57" s="451"/>
      <c r="P57" s="452"/>
      <c r="Q57" s="12"/>
      <c r="R57" s="12"/>
      <c r="S57" s="12"/>
      <c r="T57" s="12"/>
      <c r="U57" s="12"/>
      <c r="V57" s="12"/>
      <c r="W57" s="12"/>
      <c r="X57" s="27"/>
      <c r="Y57" s="37"/>
    </row>
    <row r="58" spans="1:25" ht="13.5" thickBot="1">
      <c r="A58" s="37"/>
      <c r="B58" s="9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27"/>
      <c r="Y58" s="37"/>
    </row>
    <row r="59" spans="1:25" ht="15" customHeight="1">
      <c r="A59" s="37"/>
      <c r="B59" s="9"/>
      <c r="C59" s="12"/>
      <c r="D59" s="12"/>
      <c r="E59" s="12"/>
      <c r="F59" s="12"/>
      <c r="G59" s="12"/>
      <c r="H59" s="12"/>
      <c r="I59" s="12"/>
      <c r="J59" s="13"/>
      <c r="K59" s="11" t="s">
        <v>19</v>
      </c>
      <c r="L59" s="12"/>
      <c r="M59" s="13" t="s">
        <v>22</v>
      </c>
      <c r="N59" s="438"/>
      <c r="O59" s="439"/>
      <c r="P59" s="440"/>
      <c r="Q59" s="12"/>
      <c r="R59" s="11" t="s">
        <v>49</v>
      </c>
      <c r="S59" s="12"/>
      <c r="T59" s="436"/>
      <c r="U59" s="437"/>
      <c r="V59" s="14" t="s">
        <v>23</v>
      </c>
      <c r="W59" s="12"/>
      <c r="X59" s="27"/>
      <c r="Y59" s="37"/>
    </row>
    <row r="60" spans="1:25" ht="10.5" customHeight="1" thickBot="1">
      <c r="A60" s="37"/>
      <c r="B60" s="9"/>
      <c r="C60" s="12"/>
      <c r="D60" s="12"/>
      <c r="E60" s="12"/>
      <c r="F60" s="12"/>
      <c r="G60" s="12"/>
      <c r="H60" s="12"/>
      <c r="I60" s="12"/>
      <c r="J60" s="12"/>
      <c r="K60" s="11"/>
      <c r="L60" s="12"/>
      <c r="M60" s="12"/>
      <c r="N60" s="85"/>
      <c r="O60" s="85"/>
      <c r="P60" s="85"/>
      <c r="Q60" s="12"/>
      <c r="R60" s="11"/>
      <c r="S60" s="12"/>
      <c r="T60" s="12"/>
      <c r="U60" s="12"/>
      <c r="V60" s="12"/>
      <c r="W60" s="12"/>
      <c r="X60" s="27"/>
      <c r="Y60" s="37"/>
    </row>
    <row r="61" spans="1:25" ht="15" customHeight="1">
      <c r="A61" s="37"/>
      <c r="B61" s="9"/>
      <c r="C61" s="12"/>
      <c r="D61" s="12"/>
      <c r="E61" s="12"/>
      <c r="F61" s="12"/>
      <c r="G61" s="12"/>
      <c r="H61" s="12"/>
      <c r="I61" s="12"/>
      <c r="J61" s="13"/>
      <c r="K61" s="11" t="s">
        <v>21</v>
      </c>
      <c r="L61" s="12"/>
      <c r="M61" s="13" t="s">
        <v>22</v>
      </c>
      <c r="N61" s="438"/>
      <c r="O61" s="439"/>
      <c r="P61" s="440"/>
      <c r="Q61" s="12"/>
      <c r="R61" s="11" t="s">
        <v>49</v>
      </c>
      <c r="S61" s="12"/>
      <c r="T61" s="436"/>
      <c r="U61" s="437"/>
      <c r="V61" s="14" t="s">
        <v>23</v>
      </c>
      <c r="W61" s="12"/>
      <c r="X61" s="27"/>
      <c r="Y61" s="37"/>
    </row>
    <row r="62" spans="1:25" ht="10.5" customHeight="1" thickBot="1">
      <c r="A62" s="37"/>
      <c r="B62" s="9"/>
      <c r="C62" s="12"/>
      <c r="D62" s="12"/>
      <c r="E62" s="12"/>
      <c r="F62" s="12"/>
      <c r="G62" s="12"/>
      <c r="H62" s="12"/>
      <c r="I62" s="12"/>
      <c r="J62" s="12"/>
      <c r="K62" s="11"/>
      <c r="L62" s="12"/>
      <c r="M62" s="12"/>
      <c r="N62" s="85"/>
      <c r="O62" s="85"/>
      <c r="P62" s="85"/>
      <c r="Q62" s="12"/>
      <c r="R62" s="11"/>
      <c r="S62" s="12"/>
      <c r="T62" s="12"/>
      <c r="U62" s="12"/>
      <c r="V62" s="12"/>
      <c r="W62" s="12"/>
      <c r="X62" s="27"/>
      <c r="Y62" s="37"/>
    </row>
    <row r="63" spans="1:25" ht="15" customHeight="1">
      <c r="A63" s="37"/>
      <c r="B63" s="9"/>
      <c r="C63" s="12"/>
      <c r="D63" s="12"/>
      <c r="E63" s="12"/>
      <c r="F63" s="12"/>
      <c r="G63" s="12"/>
      <c r="H63" s="12"/>
      <c r="I63" s="12"/>
      <c r="J63" s="13"/>
      <c r="K63" s="11" t="s">
        <v>20</v>
      </c>
      <c r="L63" s="12"/>
      <c r="M63" s="13" t="s">
        <v>22</v>
      </c>
      <c r="N63" s="438"/>
      <c r="O63" s="439"/>
      <c r="P63" s="440"/>
      <c r="Q63" s="12"/>
      <c r="R63" s="11" t="s">
        <v>49</v>
      </c>
      <c r="S63" s="12"/>
      <c r="T63" s="436"/>
      <c r="U63" s="437"/>
      <c r="V63" s="14" t="s">
        <v>23</v>
      </c>
      <c r="W63" s="12"/>
      <c r="X63" s="27"/>
      <c r="Y63" s="37"/>
    </row>
    <row r="64" spans="1:25" ht="10.5" customHeight="1" thickBot="1">
      <c r="A64" s="37"/>
      <c r="B64" s="9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27"/>
      <c r="Y64" s="37"/>
    </row>
    <row r="65" spans="1:25" ht="15" customHeight="1">
      <c r="A65" s="37"/>
      <c r="B65" s="9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69" t="s">
        <v>222</v>
      </c>
      <c r="N65" s="448"/>
      <c r="O65" s="449"/>
      <c r="P65" s="449"/>
      <c r="Q65" s="449"/>
      <c r="R65" s="450"/>
      <c r="S65" s="12"/>
      <c r="T65" s="446"/>
      <c r="U65" s="447"/>
      <c r="V65" s="14" t="s">
        <v>26</v>
      </c>
      <c r="W65" s="12"/>
      <c r="X65" s="27"/>
      <c r="Y65" s="37"/>
    </row>
    <row r="66" spans="1:25" ht="6.75" customHeight="1">
      <c r="A66" s="37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6"/>
      <c r="Y66" s="37"/>
    </row>
    <row r="67" spans="1:25" ht="11.25" customHeight="1" thickBot="1">
      <c r="A67" s="37"/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27"/>
      <c r="Y67" s="37"/>
    </row>
    <row r="68" spans="1:25" ht="20.25" customHeight="1">
      <c r="A68" s="37"/>
      <c r="B68" s="9"/>
      <c r="C68" s="46"/>
      <c r="D68" s="430" t="s">
        <v>25</v>
      </c>
      <c r="E68" s="431"/>
      <c r="F68" s="10"/>
      <c r="G68" s="10"/>
      <c r="H68" s="10"/>
      <c r="I68" s="11" t="s">
        <v>24</v>
      </c>
      <c r="J68" s="10"/>
      <c r="K68" s="86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27"/>
      <c r="Y68" s="37"/>
    </row>
    <row r="69" spans="1:25" ht="9" customHeight="1" thickBot="1">
      <c r="A69" s="37"/>
      <c r="B69" s="82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4"/>
      <c r="Y69" s="37"/>
    </row>
    <row r="70" spans="1:25" ht="9" customHeight="1" thickTop="1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7"/>
    </row>
    <row r="71" spans="2:24" ht="11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</sheetData>
  <sheetProtection sheet="1" selectLockedCells="1" autoFilter="0"/>
  <mergeCells count="33">
    <mergeCell ref="R29:S29"/>
    <mergeCell ref="G48:O48"/>
    <mergeCell ref="G29:M29"/>
    <mergeCell ref="P31:V31"/>
    <mergeCell ref="G31:L31"/>
    <mergeCell ref="T50:U50"/>
    <mergeCell ref="T59:U59"/>
    <mergeCell ref="T61:U61"/>
    <mergeCell ref="T48:U48"/>
    <mergeCell ref="N63:P63"/>
    <mergeCell ref="T65:U65"/>
    <mergeCell ref="N65:R65"/>
    <mergeCell ref="K57:P57"/>
    <mergeCell ref="N59:P59"/>
    <mergeCell ref="D23:G24"/>
    <mergeCell ref="L11:V13"/>
    <mergeCell ref="L14:V15"/>
    <mergeCell ref="P33:Q33"/>
    <mergeCell ref="D68:E68"/>
    <mergeCell ref="D55:E55"/>
    <mergeCell ref="C53:E53"/>
    <mergeCell ref="T63:U63"/>
    <mergeCell ref="N61:P61"/>
    <mergeCell ref="C38:E38"/>
    <mergeCell ref="H21:V21"/>
    <mergeCell ref="H22:V22"/>
    <mergeCell ref="H23:V23"/>
    <mergeCell ref="I7:W7"/>
    <mergeCell ref="I3:W4"/>
    <mergeCell ref="I5:W6"/>
    <mergeCell ref="H18:V18"/>
    <mergeCell ref="H19:V19"/>
    <mergeCell ref="H20:V20"/>
  </mergeCells>
  <dataValidations count="7">
    <dataValidation type="list" allowBlank="1" showInputMessage="1" showErrorMessage="1" sqref="AD33">
      <formula1>$AD$36:$AD$39</formula1>
    </dataValidation>
    <dataValidation type="list" allowBlank="1" showInputMessage="1" showErrorMessage="1" prompt="Précisez SVP:" sqref="R29 V29">
      <formula1>Partic</formula1>
    </dataValidation>
    <dataValidation type="list" allowBlank="1" showInputMessage="1" showErrorMessage="1" prompt="Précisez SVP:" sqref="G48:K48">
      <formula1>Déplacement</formula1>
    </dataValidation>
    <dataValidation type="list" allowBlank="1" showInputMessage="1" showErrorMessage="1" prompt="Précisez SVP:" sqref="K57:M57">
      <formula1>Quille</formula1>
    </dataValidation>
    <dataValidation type="list" allowBlank="1" showInputMessage="1" showErrorMessage="1" prompt="Précisez SVP:" sqref="N59:P59 N63:P63">
      <formula1>Matériau</formula1>
    </dataValidation>
    <dataValidation type="list" allowBlank="1" showInputMessage="1" showErrorMessage="1" prompt="Précisez SVP:&#10;" sqref="N61:P61">
      <formula1>Matériau</formula1>
    </dataValidation>
    <dataValidation type="list" allowBlank="1" showInputMessage="1" showErrorMessage="1" prompt="Précisez SVP:" sqref="N65:R65">
      <formula1>vcg</formula1>
    </dataValidation>
  </dataValidations>
  <hyperlinks>
    <hyperlink ref="D23" r:id="rId1" display="luc.gellusseau@ffvoile.fr"/>
  </hyperlinks>
  <printOptions/>
  <pageMargins left="0.1968503937007874" right="0.1968503937007874" top="0.3937007874015748" bottom="0.3937007874015748" header="0.1968503937007874" footer="0.03937007874015748"/>
  <pageSetup orientation="portrait" paperSize="9" r:id="rId5"/>
  <headerFooter alignWithMargins="0">
    <oddHeader>&amp;C&amp;F</oddHeader>
    <oddFooter>&amp;CPage &amp;P de &amp;N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C73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2.83203125" style="266" customWidth="1"/>
    <col min="2" max="2" width="1.83203125" style="266" customWidth="1"/>
    <col min="3" max="3" width="4.5" style="266" customWidth="1"/>
    <col min="4" max="4" width="10.5" style="266" customWidth="1"/>
    <col min="5" max="5" width="11.66015625" style="266" customWidth="1"/>
    <col min="6" max="6" width="1.5" style="266" customWidth="1"/>
    <col min="7" max="7" width="12" style="266" customWidth="1"/>
    <col min="8" max="8" width="2.5" style="266" customWidth="1"/>
    <col min="9" max="9" width="13.16015625" style="266" customWidth="1"/>
    <col min="10" max="10" width="2.5" style="266" customWidth="1"/>
    <col min="11" max="11" width="4.66015625" style="266" customWidth="1"/>
    <col min="12" max="12" width="1.5" style="266" customWidth="1"/>
    <col min="13" max="13" width="8" style="266" customWidth="1"/>
    <col min="14" max="14" width="6.66015625" style="266" customWidth="1"/>
    <col min="15" max="15" width="4.5" style="266" customWidth="1"/>
    <col min="16" max="16" width="9" style="266" customWidth="1"/>
    <col min="17" max="17" width="1.3359375" style="266" customWidth="1"/>
    <col min="18" max="18" width="5.5" style="266" customWidth="1"/>
    <col min="19" max="19" width="5" style="266" customWidth="1"/>
    <col min="20" max="20" width="1.66796875" style="266" customWidth="1"/>
    <col min="21" max="21" width="4.5" style="266" customWidth="1"/>
    <col min="22" max="23" width="3.5" style="266" customWidth="1"/>
    <col min="24" max="24" width="2.5" style="266" customWidth="1"/>
    <col min="25" max="25" width="1.66796875" style="266" customWidth="1"/>
    <col min="26" max="26" width="2.83203125" style="266" customWidth="1"/>
    <col min="27" max="16384" width="12" style="266" customWidth="1"/>
  </cols>
  <sheetData>
    <row r="1" spans="1:26" ht="9" customHeight="1" thickBo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</row>
    <row r="2" spans="1:26" ht="20.25" customHeight="1" thickTop="1">
      <c r="A2" s="265"/>
      <c r="B2" s="514" t="s">
        <v>223</v>
      </c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6"/>
      <c r="Z2" s="265"/>
    </row>
    <row r="3" spans="1:26" ht="9.75" customHeight="1">
      <c r="A3" s="265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9"/>
      <c r="Z3" s="265"/>
    </row>
    <row r="4" spans="1:26" ht="15">
      <c r="A4" s="265"/>
      <c r="B4" s="267"/>
      <c r="C4" s="91"/>
      <c r="D4" s="268"/>
      <c r="E4" s="270"/>
      <c r="F4" s="91"/>
      <c r="G4" s="271" t="s">
        <v>67</v>
      </c>
      <c r="H4" s="272"/>
      <c r="I4" s="273" t="s">
        <v>69</v>
      </c>
      <c r="J4" s="274" t="s">
        <v>70</v>
      </c>
      <c r="K4" s="275"/>
      <c r="L4" s="87"/>
      <c r="M4" s="276"/>
      <c r="N4" s="91"/>
      <c r="O4" s="91"/>
      <c r="P4" s="270"/>
      <c r="Q4" s="277" t="s">
        <v>71</v>
      </c>
      <c r="R4" s="278"/>
      <c r="S4" s="91"/>
      <c r="T4" s="279"/>
      <c r="U4" s="280" t="b">
        <v>0</v>
      </c>
      <c r="V4" s="281"/>
      <c r="W4" s="281"/>
      <c r="X4" s="91"/>
      <c r="Y4" s="269"/>
      <c r="Z4" s="265"/>
    </row>
    <row r="5" spans="1:26" ht="9.75" customHeight="1">
      <c r="A5" s="265"/>
      <c r="B5" s="26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282"/>
      <c r="Q5" s="91"/>
      <c r="R5" s="91"/>
      <c r="S5" s="91"/>
      <c r="T5" s="91"/>
      <c r="U5" s="91"/>
      <c r="V5" s="91"/>
      <c r="W5" s="91"/>
      <c r="X5" s="91"/>
      <c r="Y5" s="269"/>
      <c r="Z5" s="265"/>
    </row>
    <row r="6" spans="1:26" ht="15">
      <c r="A6" s="265"/>
      <c r="B6" s="267"/>
      <c r="C6" s="91"/>
      <c r="D6" s="270"/>
      <c r="E6" s="283" t="s">
        <v>68</v>
      </c>
      <c r="F6" s="270"/>
      <c r="G6" s="277" t="s">
        <v>72</v>
      </c>
      <c r="H6" s="270"/>
      <c r="I6" s="284"/>
      <c r="J6" s="285"/>
      <c r="K6" s="285"/>
      <c r="L6" s="91"/>
      <c r="M6" s="91"/>
      <c r="N6" s="277" t="s">
        <v>73</v>
      </c>
      <c r="O6" s="91"/>
      <c r="P6" s="428"/>
      <c r="Q6" s="517"/>
      <c r="R6" s="270"/>
      <c r="S6" s="270"/>
      <c r="T6" s="270"/>
      <c r="U6" s="272"/>
      <c r="V6" s="518"/>
      <c r="W6" s="518"/>
      <c r="X6" s="91"/>
      <c r="Y6" s="269"/>
      <c r="Z6" s="265"/>
    </row>
    <row r="7" spans="1:26" ht="9" customHeight="1" thickBot="1">
      <c r="A7" s="265"/>
      <c r="B7" s="267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269"/>
      <c r="Z7" s="265"/>
    </row>
    <row r="8" spans="1:26" ht="18" customHeight="1" thickBot="1">
      <c r="A8" s="265"/>
      <c r="B8" s="267"/>
      <c r="C8" s="91"/>
      <c r="D8" s="91"/>
      <c r="E8" s="277" t="s">
        <v>74</v>
      </c>
      <c r="F8" s="91"/>
      <c r="G8" s="469"/>
      <c r="H8" s="519"/>
      <c r="I8" s="486"/>
      <c r="J8" s="91"/>
      <c r="K8" s="91"/>
      <c r="L8" s="91"/>
      <c r="M8" s="91"/>
      <c r="N8" s="277" t="s">
        <v>80</v>
      </c>
      <c r="O8" s="86"/>
      <c r="P8" s="286"/>
      <c r="Q8" s="91"/>
      <c r="R8" s="91"/>
      <c r="S8" s="277" t="s">
        <v>224</v>
      </c>
      <c r="T8" s="520"/>
      <c r="U8" s="521"/>
      <c r="V8" s="522"/>
      <c r="W8" s="287" t="s">
        <v>225</v>
      </c>
      <c r="X8" s="91"/>
      <c r="Y8" s="269"/>
      <c r="Z8" s="265"/>
    </row>
    <row r="9" spans="1:26" ht="3.75" customHeight="1">
      <c r="A9" s="265"/>
      <c r="B9" s="267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269"/>
      <c r="Z9" s="265"/>
    </row>
    <row r="10" spans="1:26" ht="3.75" customHeight="1">
      <c r="A10" s="265"/>
      <c r="B10" s="267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269"/>
      <c r="Z10" s="265"/>
    </row>
    <row r="11" spans="1:26" ht="12.75" customHeight="1">
      <c r="A11" s="265"/>
      <c r="B11" s="267"/>
      <c r="C11" s="288" t="s">
        <v>361</v>
      </c>
      <c r="D11" s="270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289"/>
      <c r="V11" s="91"/>
      <c r="W11" s="91"/>
      <c r="X11" s="91"/>
      <c r="Y11" s="269"/>
      <c r="Z11" s="265"/>
    </row>
    <row r="12" spans="1:26" ht="16.5" customHeight="1">
      <c r="A12" s="265"/>
      <c r="B12" s="267"/>
      <c r="C12" s="91"/>
      <c r="D12" s="290" t="s">
        <v>226</v>
      </c>
      <c r="E12" s="291"/>
      <c r="F12" s="291"/>
      <c r="G12" s="290" t="s">
        <v>227</v>
      </c>
      <c r="H12" s="291"/>
      <c r="I12" s="292" t="s">
        <v>228</v>
      </c>
      <c r="J12" s="291"/>
      <c r="K12" s="291"/>
      <c r="L12" s="291"/>
      <c r="M12" s="290" t="s">
        <v>229</v>
      </c>
      <c r="N12" s="291"/>
      <c r="O12" s="291"/>
      <c r="P12" s="291"/>
      <c r="Q12" s="293"/>
      <c r="R12" s="294" t="s">
        <v>230</v>
      </c>
      <c r="S12" s="295"/>
      <c r="T12" s="276"/>
      <c r="U12" s="91"/>
      <c r="V12" s="296"/>
      <c r="W12" s="297"/>
      <c r="X12" s="91"/>
      <c r="Y12" s="269"/>
      <c r="Z12" s="265"/>
    </row>
    <row r="13" spans="1:26" ht="13.5" customHeight="1">
      <c r="A13" s="265"/>
      <c r="B13" s="267"/>
      <c r="C13" s="91"/>
      <c r="D13" s="91" t="s">
        <v>81</v>
      </c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91"/>
      <c r="U13" s="91"/>
      <c r="V13" s="91"/>
      <c r="W13" s="91"/>
      <c r="X13" s="91"/>
      <c r="Y13" s="269"/>
      <c r="Z13" s="265"/>
    </row>
    <row r="14" spans="1:26" ht="13.5" customHeight="1">
      <c r="A14" s="265"/>
      <c r="B14" s="267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269"/>
      <c r="Z14" s="265"/>
    </row>
    <row r="15" spans="1:26" ht="13.5" customHeight="1">
      <c r="A15" s="265"/>
      <c r="B15" s="267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269"/>
      <c r="Z15" s="265"/>
    </row>
    <row r="16" spans="1:26" ht="13.5" customHeight="1">
      <c r="A16" s="265"/>
      <c r="B16" s="267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269"/>
      <c r="Z16" s="265"/>
    </row>
    <row r="17" spans="1:26" ht="3" customHeight="1">
      <c r="A17" s="265"/>
      <c r="B17" s="267"/>
      <c r="C17" s="91"/>
      <c r="D17" s="91"/>
      <c r="E17" s="91"/>
      <c r="F17" s="91"/>
      <c r="G17" s="91"/>
      <c r="H17" s="91"/>
      <c r="I17" s="270"/>
      <c r="J17" s="270"/>
      <c r="K17" s="299"/>
      <c r="L17" s="270"/>
      <c r="M17" s="270"/>
      <c r="N17" s="270"/>
      <c r="O17" s="270"/>
      <c r="P17" s="270"/>
      <c r="Q17" s="270"/>
      <c r="R17" s="270"/>
      <c r="S17" s="270"/>
      <c r="T17" s="91"/>
      <c r="U17" s="91"/>
      <c r="V17" s="91"/>
      <c r="W17" s="91"/>
      <c r="X17" s="91"/>
      <c r="Y17" s="269"/>
      <c r="Z17" s="265"/>
    </row>
    <row r="18" spans="1:26" ht="6" customHeight="1">
      <c r="A18" s="265"/>
      <c r="B18" s="267"/>
      <c r="C18" s="91"/>
      <c r="D18" s="91"/>
      <c r="E18" s="91"/>
      <c r="F18" s="91"/>
      <c r="G18" s="91"/>
      <c r="H18" s="91"/>
      <c r="I18" s="270"/>
      <c r="J18" s="270"/>
      <c r="K18" s="299"/>
      <c r="L18" s="270"/>
      <c r="M18" s="270"/>
      <c r="N18" s="270"/>
      <c r="O18" s="270"/>
      <c r="P18" s="270"/>
      <c r="Q18" s="270"/>
      <c r="R18" s="270"/>
      <c r="S18" s="270"/>
      <c r="T18" s="91"/>
      <c r="U18" s="91"/>
      <c r="V18" s="91"/>
      <c r="W18" s="91"/>
      <c r="X18" s="91"/>
      <c r="Y18" s="269"/>
      <c r="Z18" s="265"/>
    </row>
    <row r="19" spans="1:26" ht="15.75" customHeight="1">
      <c r="A19" s="265"/>
      <c r="B19" s="267"/>
      <c r="C19" s="291"/>
      <c r="D19" s="91"/>
      <c r="E19" s="91"/>
      <c r="F19" s="91"/>
      <c r="G19" s="91"/>
      <c r="H19" s="91"/>
      <c r="I19" s="268"/>
      <c r="J19" s="268"/>
      <c r="K19" s="299"/>
      <c r="L19" s="268"/>
      <c r="M19" s="268"/>
      <c r="N19" s="299"/>
      <c r="O19" s="91"/>
      <c r="P19" s="90"/>
      <c r="Q19" s="91"/>
      <c r="R19" s="91"/>
      <c r="S19" s="91"/>
      <c r="T19" s="91"/>
      <c r="U19" s="91"/>
      <c r="V19" s="91"/>
      <c r="W19" s="91"/>
      <c r="X19" s="91"/>
      <c r="Y19" s="269"/>
      <c r="Z19" s="265"/>
    </row>
    <row r="20" spans="1:26" ht="6" customHeight="1">
      <c r="A20" s="265"/>
      <c r="B20" s="267"/>
      <c r="C20" s="286"/>
      <c r="D20" s="91"/>
      <c r="E20" s="91"/>
      <c r="F20" s="91"/>
      <c r="G20" s="91"/>
      <c r="H20" s="91"/>
      <c r="I20" s="270"/>
      <c r="J20" s="270"/>
      <c r="K20" s="299"/>
      <c r="L20" s="270"/>
      <c r="M20" s="270"/>
      <c r="N20" s="299"/>
      <c r="O20" s="91"/>
      <c r="P20" s="90"/>
      <c r="Q20" s="91"/>
      <c r="R20" s="91"/>
      <c r="S20" s="91"/>
      <c r="T20" s="91"/>
      <c r="U20" s="91"/>
      <c r="V20" s="91"/>
      <c r="W20" s="91"/>
      <c r="X20" s="91"/>
      <c r="Y20" s="269"/>
      <c r="Z20" s="265"/>
    </row>
    <row r="21" spans="1:26" ht="19.5" customHeight="1">
      <c r="A21" s="265"/>
      <c r="B21" s="267"/>
      <c r="C21" s="91"/>
      <c r="D21" s="91"/>
      <c r="E21" s="277" t="s">
        <v>82</v>
      </c>
      <c r="F21" s="91"/>
      <c r="G21" s="428"/>
      <c r="H21" s="484"/>
      <c r="I21" s="485"/>
      <c r="J21" s="270"/>
      <c r="K21" s="300" t="s">
        <v>83</v>
      </c>
      <c r="L21" s="270"/>
      <c r="M21" s="270"/>
      <c r="N21" s="299"/>
      <c r="O21" s="91"/>
      <c r="P21" s="90"/>
      <c r="Q21" s="91"/>
      <c r="R21" s="91"/>
      <c r="S21" s="91"/>
      <c r="T21" s="91"/>
      <c r="U21" s="91"/>
      <c r="V21" s="91"/>
      <c r="W21" s="91"/>
      <c r="X21" s="91"/>
      <c r="Y21" s="269"/>
      <c r="Z21" s="265"/>
    </row>
    <row r="22" spans="1:26" ht="8.25" customHeight="1" thickBot="1">
      <c r="A22" s="265"/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3"/>
      <c r="Z22" s="265"/>
    </row>
    <row r="23" spans="1:26" ht="9" customHeight="1" thickTop="1">
      <c r="A23" s="265"/>
      <c r="B23" s="265"/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</row>
    <row r="24" spans="1:26" ht="20.25" customHeight="1" thickBot="1">
      <c r="A24" s="265"/>
      <c r="B24" s="493" t="s">
        <v>85</v>
      </c>
      <c r="C24" s="494"/>
      <c r="D24" s="494"/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494"/>
      <c r="P24" s="494"/>
      <c r="Q24" s="494"/>
      <c r="R24" s="494"/>
      <c r="S24" s="494"/>
      <c r="T24" s="494"/>
      <c r="U24" s="494"/>
      <c r="V24" s="494"/>
      <c r="W24" s="494" t="b">
        <v>1</v>
      </c>
      <c r="X24" s="494"/>
      <c r="Y24" s="495"/>
      <c r="Z24" s="265"/>
    </row>
    <row r="25" spans="1:26" ht="7.5" customHeight="1" thickTop="1">
      <c r="A25" s="265"/>
      <c r="B25" s="304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6"/>
      <c r="Z25" s="265"/>
    </row>
    <row r="26" spans="1:26" ht="21" customHeight="1">
      <c r="A26" s="265"/>
      <c r="B26" s="307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9" t="s">
        <v>231</v>
      </c>
      <c r="R26" s="310"/>
      <c r="S26" s="311" t="s">
        <v>69</v>
      </c>
      <c r="T26" s="308"/>
      <c r="U26" s="312"/>
      <c r="V26" s="313" t="s">
        <v>70</v>
      </c>
      <c r="W26" s="314"/>
      <c r="X26" s="308"/>
      <c r="Y26" s="315"/>
      <c r="Z26" s="265"/>
    </row>
    <row r="27" spans="1:26" ht="12" customHeight="1">
      <c r="A27" s="265"/>
      <c r="B27" s="496">
        <f>IF(OR(W26=2,W26=""),""," N'oubliez pas de joindre les plans associés à ces modifications !")</f>
      </c>
      <c r="C27" s="497"/>
      <c r="D27" s="497"/>
      <c r="E27" s="497"/>
      <c r="F27" s="497"/>
      <c r="G27" s="497"/>
      <c r="H27" s="497"/>
      <c r="I27" s="497"/>
      <c r="J27" s="497"/>
      <c r="K27" s="497"/>
      <c r="L27" s="497"/>
      <c r="M27" s="497"/>
      <c r="N27" s="497"/>
      <c r="O27" s="497"/>
      <c r="P27" s="497"/>
      <c r="Q27" s="497"/>
      <c r="R27" s="497"/>
      <c r="S27" s="497"/>
      <c r="T27" s="497"/>
      <c r="U27" s="497"/>
      <c r="V27" s="497"/>
      <c r="W27" s="497"/>
      <c r="X27" s="497"/>
      <c r="Y27" s="498"/>
      <c r="Z27" s="265"/>
    </row>
    <row r="28" spans="1:26" ht="5.25" customHeight="1" thickBot="1">
      <c r="A28" s="265"/>
      <c r="B28" s="307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  <c r="X28" s="308"/>
      <c r="Y28" s="315"/>
      <c r="Z28" s="265"/>
    </row>
    <row r="29" spans="1:26" ht="18" customHeight="1">
      <c r="A29" s="265"/>
      <c r="B29" s="316"/>
      <c r="C29" s="499" t="s">
        <v>89</v>
      </c>
      <c r="D29" s="500"/>
      <c r="E29" s="500"/>
      <c r="F29" s="317"/>
      <c r="G29" s="453"/>
      <c r="H29" s="465"/>
      <c r="I29" s="466"/>
      <c r="J29" s="317"/>
      <c r="K29" s="317"/>
      <c r="L29" s="317"/>
      <c r="M29" s="453"/>
      <c r="N29" s="465"/>
      <c r="O29" s="466"/>
      <c r="P29" s="317"/>
      <c r="Q29" s="317"/>
      <c r="R29" s="312"/>
      <c r="S29" s="312"/>
      <c r="T29" s="317"/>
      <c r="U29" s="312"/>
      <c r="V29" s="312"/>
      <c r="W29" s="312"/>
      <c r="X29" s="312"/>
      <c r="Y29" s="318"/>
      <c r="Z29" s="265"/>
    </row>
    <row r="30" spans="1:26" ht="6" customHeight="1">
      <c r="A30" s="265"/>
      <c r="B30" s="316"/>
      <c r="C30" s="319"/>
      <c r="D30" s="320"/>
      <c r="E30" s="320"/>
      <c r="F30" s="321"/>
      <c r="G30" s="320"/>
      <c r="H30" s="320"/>
      <c r="I30" s="320"/>
      <c r="J30" s="320"/>
      <c r="K30" s="320"/>
      <c r="L30" s="320"/>
      <c r="M30" s="320"/>
      <c r="N30" s="320"/>
      <c r="O30" s="320"/>
      <c r="P30" s="321"/>
      <c r="Q30" s="317"/>
      <c r="R30" s="312"/>
      <c r="S30" s="312"/>
      <c r="T30" s="317"/>
      <c r="U30" s="312"/>
      <c r="V30" s="312"/>
      <c r="W30" s="312"/>
      <c r="X30" s="312"/>
      <c r="Y30" s="318"/>
      <c r="Z30" s="265"/>
    </row>
    <row r="31" spans="1:26" ht="8.25" customHeight="1" thickBot="1">
      <c r="A31" s="265"/>
      <c r="B31" s="316"/>
      <c r="C31" s="503" t="s">
        <v>232</v>
      </c>
      <c r="D31" s="504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3"/>
      <c r="Q31" s="323"/>
      <c r="R31" s="323"/>
      <c r="S31" s="323"/>
      <c r="T31" s="323"/>
      <c r="U31" s="323"/>
      <c r="V31" s="323"/>
      <c r="W31" s="323"/>
      <c r="X31" s="324"/>
      <c r="Y31" s="318"/>
      <c r="Z31" s="265"/>
    </row>
    <row r="32" spans="1:26" ht="18" customHeight="1" thickBot="1">
      <c r="A32" s="265"/>
      <c r="B32" s="316"/>
      <c r="C32" s="505"/>
      <c r="D32" s="506"/>
      <c r="E32" s="325" t="s">
        <v>233</v>
      </c>
      <c r="F32" s="326"/>
      <c r="G32" s="507"/>
      <c r="H32" s="508"/>
      <c r="I32" s="509"/>
      <c r="J32" s="326"/>
      <c r="K32" s="327"/>
      <c r="L32" s="326"/>
      <c r="M32" s="325" t="s">
        <v>234</v>
      </c>
      <c r="N32" s="510"/>
      <c r="O32" s="511"/>
      <c r="P32" s="317"/>
      <c r="Q32" s="310"/>
      <c r="R32" s="325" t="s">
        <v>235</v>
      </c>
      <c r="S32" s="512"/>
      <c r="T32" s="513"/>
      <c r="U32" s="511"/>
      <c r="V32" s="317"/>
      <c r="W32" s="317"/>
      <c r="X32" s="328"/>
      <c r="Y32" s="318"/>
      <c r="Z32" s="265"/>
    </row>
    <row r="33" spans="1:26" ht="6.75" customHeight="1" thickTop="1">
      <c r="A33" s="265"/>
      <c r="B33" s="316"/>
      <c r="C33" s="329"/>
      <c r="D33" s="326"/>
      <c r="E33" s="326"/>
      <c r="F33" s="326"/>
      <c r="G33" s="330"/>
      <c r="H33" s="330"/>
      <c r="I33" s="330"/>
      <c r="J33" s="326"/>
      <c r="K33" s="327"/>
      <c r="L33" s="326"/>
      <c r="M33" s="326"/>
      <c r="N33" s="326"/>
      <c r="O33" s="326"/>
      <c r="P33" s="308"/>
      <c r="Q33" s="310"/>
      <c r="R33" s="310"/>
      <c r="S33" s="310"/>
      <c r="T33" s="310"/>
      <c r="U33" s="310"/>
      <c r="V33" s="327"/>
      <c r="W33" s="326"/>
      <c r="X33" s="328"/>
      <c r="Y33" s="318"/>
      <c r="Z33" s="265"/>
    </row>
    <row r="34" spans="1:26" ht="21" customHeight="1">
      <c r="A34" s="265"/>
      <c r="B34" s="316"/>
      <c r="C34" s="331"/>
      <c r="D34" s="326"/>
      <c r="E34" s="332"/>
      <c r="F34" s="326"/>
      <c r="G34" s="332"/>
      <c r="H34" s="325" t="s">
        <v>236</v>
      </c>
      <c r="I34" s="310" t="s">
        <v>69</v>
      </c>
      <c r="J34" s="333" t="s">
        <v>70</v>
      </c>
      <c r="K34" s="333"/>
      <c r="L34" s="314"/>
      <c r="M34" s="326"/>
      <c r="N34" s="326"/>
      <c r="O34" s="326"/>
      <c r="P34" s="308"/>
      <c r="Q34" s="325" t="s">
        <v>237</v>
      </c>
      <c r="R34" s="310"/>
      <c r="S34" s="310" t="s">
        <v>238</v>
      </c>
      <c r="T34" s="310"/>
      <c r="U34" s="310"/>
      <c r="V34" s="313" t="s">
        <v>70</v>
      </c>
      <c r="W34" s="314"/>
      <c r="X34" s="328"/>
      <c r="Y34" s="318"/>
      <c r="Z34" s="265"/>
    </row>
    <row r="35" spans="1:26" ht="6.75" customHeight="1">
      <c r="A35" s="265"/>
      <c r="B35" s="316"/>
      <c r="C35" s="331"/>
      <c r="D35" s="326"/>
      <c r="E35" s="332"/>
      <c r="F35" s="326"/>
      <c r="G35" s="310"/>
      <c r="H35" s="310"/>
      <c r="I35" s="333"/>
      <c r="J35" s="326"/>
      <c r="K35" s="326"/>
      <c r="L35" s="326"/>
      <c r="M35" s="326"/>
      <c r="N35" s="326"/>
      <c r="O35" s="326"/>
      <c r="P35" s="308"/>
      <c r="Q35" s="332"/>
      <c r="R35" s="310"/>
      <c r="S35" s="310"/>
      <c r="T35" s="310"/>
      <c r="U35" s="310"/>
      <c r="V35" s="313"/>
      <c r="W35" s="326"/>
      <c r="X35" s="328"/>
      <c r="Y35" s="318"/>
      <c r="Z35" s="265"/>
    </row>
    <row r="36" spans="1:26" ht="21" customHeight="1">
      <c r="A36" s="265"/>
      <c r="B36" s="316"/>
      <c r="C36" s="331"/>
      <c r="D36" s="334"/>
      <c r="E36" s="332"/>
      <c r="F36" s="332"/>
      <c r="G36" s="332"/>
      <c r="H36" s="325" t="s">
        <v>239</v>
      </c>
      <c r="I36" s="310" t="s">
        <v>69</v>
      </c>
      <c r="J36" s="333" t="s">
        <v>70</v>
      </c>
      <c r="K36" s="335"/>
      <c r="L36" s="314"/>
      <c r="M36" s="308"/>
      <c r="N36" s="308"/>
      <c r="O36" s="310"/>
      <c r="P36" s="308"/>
      <c r="Q36" s="325" t="s">
        <v>240</v>
      </c>
      <c r="R36" s="310"/>
      <c r="S36" s="310" t="s">
        <v>238</v>
      </c>
      <c r="T36" s="310"/>
      <c r="U36" s="310"/>
      <c r="V36" s="313" t="s">
        <v>70</v>
      </c>
      <c r="W36" s="314"/>
      <c r="X36" s="328"/>
      <c r="Y36" s="318"/>
      <c r="Z36" s="265"/>
    </row>
    <row r="37" spans="1:26" ht="6.75" customHeight="1">
      <c r="A37" s="265"/>
      <c r="B37" s="316"/>
      <c r="C37" s="331"/>
      <c r="D37" s="334"/>
      <c r="E37" s="332"/>
      <c r="F37" s="332"/>
      <c r="G37" s="310"/>
      <c r="H37" s="310"/>
      <c r="I37" s="333"/>
      <c r="J37" s="326"/>
      <c r="K37" s="327"/>
      <c r="L37" s="326"/>
      <c r="M37" s="308"/>
      <c r="N37" s="308"/>
      <c r="O37" s="310"/>
      <c r="P37" s="308"/>
      <c r="Q37" s="332"/>
      <c r="R37" s="310"/>
      <c r="S37" s="310"/>
      <c r="T37" s="310"/>
      <c r="U37" s="310"/>
      <c r="V37" s="313"/>
      <c r="W37" s="326"/>
      <c r="X37" s="328"/>
      <c r="Y37" s="318"/>
      <c r="Z37" s="265"/>
    </row>
    <row r="38" spans="1:26" ht="21" customHeight="1">
      <c r="A38" s="265"/>
      <c r="B38" s="316"/>
      <c r="C38" s="331"/>
      <c r="D38" s="326"/>
      <c r="E38" s="334"/>
      <c r="F38" s="326"/>
      <c r="G38" s="336"/>
      <c r="H38" s="326"/>
      <c r="I38" s="308"/>
      <c r="J38" s="334"/>
      <c r="K38" s="334"/>
      <c r="L38" s="326"/>
      <c r="M38" s="336"/>
      <c r="N38" s="326"/>
      <c r="O38" s="326"/>
      <c r="P38" s="308"/>
      <c r="Q38" s="325" t="s">
        <v>241</v>
      </c>
      <c r="R38" s="310"/>
      <c r="S38" s="310" t="s">
        <v>238</v>
      </c>
      <c r="T38" s="310">
        <v>3</v>
      </c>
      <c r="U38" s="310"/>
      <c r="V38" s="313" t="s">
        <v>70</v>
      </c>
      <c r="W38" s="314"/>
      <c r="X38" s="328"/>
      <c r="Y38" s="318"/>
      <c r="Z38" s="265"/>
    </row>
    <row r="39" spans="1:26" ht="4.5" customHeight="1">
      <c r="A39" s="265"/>
      <c r="B39" s="316"/>
      <c r="C39" s="337"/>
      <c r="D39" s="338"/>
      <c r="E39" s="339"/>
      <c r="F39" s="338"/>
      <c r="G39" s="340"/>
      <c r="H39" s="338"/>
      <c r="I39" s="341"/>
      <c r="J39" s="339"/>
      <c r="K39" s="339"/>
      <c r="L39" s="338"/>
      <c r="M39" s="340"/>
      <c r="N39" s="338"/>
      <c r="O39" s="338"/>
      <c r="P39" s="341"/>
      <c r="Q39" s="342"/>
      <c r="R39" s="343"/>
      <c r="S39" s="343"/>
      <c r="T39" s="343"/>
      <c r="U39" s="343"/>
      <c r="V39" s="344"/>
      <c r="W39" s="338"/>
      <c r="X39" s="345"/>
      <c r="Y39" s="318"/>
      <c r="Z39" s="265"/>
    </row>
    <row r="40" spans="1:26" ht="4.5" customHeight="1">
      <c r="A40" s="265"/>
      <c r="B40" s="346"/>
      <c r="C40" s="347"/>
      <c r="D40" s="326"/>
      <c r="E40" s="334"/>
      <c r="F40" s="326"/>
      <c r="G40" s="336"/>
      <c r="H40" s="326"/>
      <c r="I40" s="308"/>
      <c r="J40" s="334"/>
      <c r="K40" s="334"/>
      <c r="L40" s="326"/>
      <c r="M40" s="336"/>
      <c r="N40" s="326"/>
      <c r="O40" s="326"/>
      <c r="P40" s="308"/>
      <c r="Q40" s="332"/>
      <c r="R40" s="310"/>
      <c r="S40" s="310"/>
      <c r="T40" s="310"/>
      <c r="U40" s="310"/>
      <c r="V40" s="327"/>
      <c r="W40" s="326"/>
      <c r="X40" s="323"/>
      <c r="Y40" s="318"/>
      <c r="Z40" s="265"/>
    </row>
    <row r="41" spans="1:26" ht="5.25" customHeight="1" thickBot="1">
      <c r="A41" s="265"/>
      <c r="B41" s="316"/>
      <c r="C41" s="326"/>
      <c r="D41" s="334"/>
      <c r="E41" s="332"/>
      <c r="F41" s="332"/>
      <c r="G41" s="310"/>
      <c r="H41" s="310"/>
      <c r="I41" s="333"/>
      <c r="J41" s="332"/>
      <c r="K41" s="334"/>
      <c r="L41" s="326"/>
      <c r="M41" s="332"/>
      <c r="N41" s="313"/>
      <c r="O41" s="310"/>
      <c r="P41" s="313"/>
      <c r="Q41" s="326"/>
      <c r="R41" s="326"/>
      <c r="S41" s="326"/>
      <c r="T41" s="326"/>
      <c r="U41" s="326"/>
      <c r="V41" s="326"/>
      <c r="W41" s="326"/>
      <c r="X41" s="317"/>
      <c r="Y41" s="318"/>
      <c r="Z41" s="265"/>
    </row>
    <row r="42" spans="1:26" ht="18" customHeight="1">
      <c r="A42" s="265"/>
      <c r="B42" s="316"/>
      <c r="C42" s="308"/>
      <c r="D42" s="348"/>
      <c r="E42" s="317"/>
      <c r="F42" s="317"/>
      <c r="G42" s="317"/>
      <c r="H42" s="349"/>
      <c r="I42" s="325" t="s">
        <v>242</v>
      </c>
      <c r="J42" s="349"/>
      <c r="K42" s="86"/>
      <c r="L42" s="326"/>
      <c r="M42" s="317"/>
      <c r="N42" s="317"/>
      <c r="O42" s="317"/>
      <c r="P42" s="317"/>
      <c r="Q42" s="349"/>
      <c r="R42" s="350"/>
      <c r="S42" s="325" t="s">
        <v>88</v>
      </c>
      <c r="T42" s="349"/>
      <c r="U42" s="86"/>
      <c r="V42" s="317"/>
      <c r="W42" s="317"/>
      <c r="X42" s="317"/>
      <c r="Y42" s="318"/>
      <c r="Z42" s="265"/>
    </row>
    <row r="43" spans="1:26" ht="4.5" customHeight="1" thickBot="1">
      <c r="A43" s="265"/>
      <c r="B43" s="316"/>
      <c r="C43" s="326"/>
      <c r="D43" s="334"/>
      <c r="E43" s="332"/>
      <c r="F43" s="332"/>
      <c r="G43" s="310"/>
      <c r="H43" s="310"/>
      <c r="I43" s="333"/>
      <c r="J43" s="332"/>
      <c r="K43" s="334"/>
      <c r="L43" s="326"/>
      <c r="M43" s="332"/>
      <c r="N43" s="313"/>
      <c r="O43" s="310"/>
      <c r="P43" s="313"/>
      <c r="Q43" s="326"/>
      <c r="R43" s="326"/>
      <c r="S43" s="326"/>
      <c r="T43" s="326"/>
      <c r="U43" s="326"/>
      <c r="V43" s="326"/>
      <c r="W43" s="326"/>
      <c r="X43" s="317"/>
      <c r="Y43" s="318"/>
      <c r="Z43" s="265"/>
    </row>
    <row r="44" spans="1:26" ht="18" customHeight="1">
      <c r="A44" s="265"/>
      <c r="B44" s="316"/>
      <c r="C44" s="326"/>
      <c r="D44" s="326"/>
      <c r="E44" s="325" t="s">
        <v>243</v>
      </c>
      <c r="F44" s="326"/>
      <c r="G44" s="453"/>
      <c r="H44" s="465"/>
      <c r="I44" s="466"/>
      <c r="J44" s="326"/>
      <c r="K44" s="326"/>
      <c r="L44" s="326"/>
      <c r="M44" s="326"/>
      <c r="N44" s="349"/>
      <c r="O44" s="326"/>
      <c r="P44" s="325" t="s">
        <v>163</v>
      </c>
      <c r="Q44" s="326"/>
      <c r="R44" s="469"/>
      <c r="S44" s="470"/>
      <c r="T44" s="470"/>
      <c r="U44" s="470"/>
      <c r="V44" s="486"/>
      <c r="W44" s="326"/>
      <c r="X44" s="317"/>
      <c r="Y44" s="318"/>
      <c r="Z44" s="265"/>
    </row>
    <row r="45" spans="1:26" ht="6.75" customHeight="1" thickBot="1">
      <c r="A45" s="265"/>
      <c r="B45" s="316"/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17"/>
      <c r="Y45" s="318"/>
      <c r="Z45" s="265"/>
    </row>
    <row r="46" spans="1:26" ht="18" customHeight="1">
      <c r="A46" s="265"/>
      <c r="B46" s="316"/>
      <c r="C46" s="349"/>
      <c r="D46" s="349"/>
      <c r="E46" s="325" t="s">
        <v>86</v>
      </c>
      <c r="F46" s="349"/>
      <c r="G46" s="453"/>
      <c r="H46" s="465"/>
      <c r="I46" s="466"/>
      <c r="J46" s="349"/>
      <c r="K46" s="349"/>
      <c r="L46" s="349"/>
      <c r="M46" s="349"/>
      <c r="N46" s="349"/>
      <c r="O46" s="310"/>
      <c r="P46" s="349"/>
      <c r="Q46" s="325" t="s">
        <v>362</v>
      </c>
      <c r="R46" s="310"/>
      <c r="S46" s="310" t="s">
        <v>238</v>
      </c>
      <c r="T46" s="326"/>
      <c r="U46" s="310"/>
      <c r="V46" s="313" t="s">
        <v>70</v>
      </c>
      <c r="W46" s="314"/>
      <c r="X46" s="317"/>
      <c r="Y46" s="318"/>
      <c r="Z46" s="265"/>
    </row>
    <row r="47" spans="1:26" ht="6.75" customHeight="1">
      <c r="A47" s="265"/>
      <c r="B47" s="31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10"/>
      <c r="S47" s="326"/>
      <c r="T47" s="326"/>
      <c r="U47" s="310"/>
      <c r="V47" s="332"/>
      <c r="W47" s="326"/>
      <c r="X47" s="317"/>
      <c r="Y47" s="318"/>
      <c r="Z47" s="265"/>
    </row>
    <row r="48" spans="1:26" ht="21" customHeight="1">
      <c r="A48" s="265"/>
      <c r="B48" s="316"/>
      <c r="C48" s="349"/>
      <c r="D48" s="326"/>
      <c r="E48" s="332"/>
      <c r="F48" s="349"/>
      <c r="G48" s="310"/>
      <c r="H48" s="325" t="s">
        <v>87</v>
      </c>
      <c r="I48" s="310" t="s">
        <v>69</v>
      </c>
      <c r="J48" s="333" t="s">
        <v>70</v>
      </c>
      <c r="K48" s="311"/>
      <c r="L48" s="314"/>
      <c r="M48" s="308"/>
      <c r="N48" s="317"/>
      <c r="O48" s="326"/>
      <c r="P48" s="326"/>
      <c r="Q48" s="325" t="s">
        <v>244</v>
      </c>
      <c r="R48" s="310"/>
      <c r="S48" s="310" t="s">
        <v>238</v>
      </c>
      <c r="T48" s="349"/>
      <c r="U48" s="310"/>
      <c r="V48" s="313" t="s">
        <v>70</v>
      </c>
      <c r="W48" s="314"/>
      <c r="X48" s="349"/>
      <c r="Y48" s="318"/>
      <c r="Z48" s="265"/>
    </row>
    <row r="49" spans="1:26" ht="4.5" customHeight="1">
      <c r="A49" s="265"/>
      <c r="B49" s="316"/>
      <c r="C49" s="349"/>
      <c r="D49" s="326"/>
      <c r="E49" s="332"/>
      <c r="F49" s="349"/>
      <c r="G49" s="310"/>
      <c r="H49" s="349"/>
      <c r="I49" s="333"/>
      <c r="J49" s="327"/>
      <c r="K49" s="351"/>
      <c r="L49" s="326"/>
      <c r="M49" s="308"/>
      <c r="N49" s="317"/>
      <c r="O49" s="326"/>
      <c r="P49" s="326"/>
      <c r="Q49" s="332"/>
      <c r="R49" s="310"/>
      <c r="S49" s="310"/>
      <c r="T49" s="349"/>
      <c r="U49" s="310"/>
      <c r="V49" s="313"/>
      <c r="W49" s="351"/>
      <c r="X49" s="349"/>
      <c r="Y49" s="318"/>
      <c r="Z49" s="265"/>
    </row>
    <row r="50" spans="1:26" ht="21" customHeight="1">
      <c r="A50" s="265"/>
      <c r="B50" s="346"/>
      <c r="C50" s="347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08"/>
      <c r="Q50" s="325" t="s">
        <v>245</v>
      </c>
      <c r="R50" s="310"/>
      <c r="S50" s="310" t="s">
        <v>238</v>
      </c>
      <c r="T50" s="310"/>
      <c r="U50" s="310"/>
      <c r="V50" s="313" t="s">
        <v>70</v>
      </c>
      <c r="W50" s="314"/>
      <c r="X50" s="317"/>
      <c r="Y50" s="318"/>
      <c r="Z50" s="265"/>
    </row>
    <row r="51" spans="1:29" ht="6.75" customHeight="1" thickBot="1">
      <c r="A51" s="265"/>
      <c r="B51" s="316"/>
      <c r="C51" s="326"/>
      <c r="D51" s="326"/>
      <c r="E51" s="326"/>
      <c r="F51" s="326"/>
      <c r="G51" s="326"/>
      <c r="H51" s="326"/>
      <c r="I51" s="326"/>
      <c r="J51" s="352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407"/>
      <c r="W51" s="326"/>
      <c r="X51" s="317"/>
      <c r="Y51" s="318"/>
      <c r="Z51" s="265"/>
      <c r="AC51" s="353"/>
    </row>
    <row r="52" spans="1:26" ht="18" customHeight="1">
      <c r="A52" s="265"/>
      <c r="B52" s="487" t="s">
        <v>246</v>
      </c>
      <c r="C52" s="488"/>
      <c r="D52" s="488"/>
      <c r="E52" s="488"/>
      <c r="F52" s="488"/>
      <c r="G52" s="488"/>
      <c r="H52" s="488"/>
      <c r="I52" s="488"/>
      <c r="J52" s="489"/>
      <c r="K52" s="490"/>
      <c r="L52" s="491"/>
      <c r="M52" s="491"/>
      <c r="N52" s="491"/>
      <c r="O52" s="491"/>
      <c r="P52" s="492"/>
      <c r="Q52" s="350"/>
      <c r="R52" s="310"/>
      <c r="S52" s="310"/>
      <c r="T52" s="354"/>
      <c r="U52" s="310"/>
      <c r="V52" s="355"/>
      <c r="W52" s="349"/>
      <c r="X52" s="349"/>
      <c r="Y52" s="318"/>
      <c r="Z52" s="265"/>
    </row>
    <row r="53" spans="1:26" ht="8.25" customHeight="1" thickBot="1">
      <c r="A53" s="265"/>
      <c r="B53" s="356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  <c r="R53" s="357"/>
      <c r="S53" s="357"/>
      <c r="T53" s="357"/>
      <c r="U53" s="357"/>
      <c r="V53" s="357"/>
      <c r="W53" s="357"/>
      <c r="X53" s="358"/>
      <c r="Y53" s="359"/>
      <c r="Z53" s="265"/>
    </row>
    <row r="54" spans="1:26" ht="9" customHeight="1" thickBot="1" thickTop="1">
      <c r="A54" s="265"/>
      <c r="B54" s="265"/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</row>
    <row r="55" spans="1:26" ht="6" customHeight="1" thickTop="1">
      <c r="A55" s="265"/>
      <c r="B55" s="360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2"/>
      <c r="Z55" s="265"/>
    </row>
    <row r="56" spans="1:26" ht="14.25" customHeight="1">
      <c r="A56" s="265"/>
      <c r="B56" s="363"/>
      <c r="C56" s="501" t="s">
        <v>247</v>
      </c>
      <c r="D56" s="502"/>
      <c r="E56" s="502"/>
      <c r="F56" s="502"/>
      <c r="G56" s="502"/>
      <c r="H56" s="502"/>
      <c r="I56" s="502"/>
      <c r="J56" s="502"/>
      <c r="K56" s="502"/>
      <c r="L56" s="502"/>
      <c r="M56" s="502"/>
      <c r="N56" s="502"/>
      <c r="O56" s="502"/>
      <c r="P56" s="502"/>
      <c r="Q56" s="502"/>
      <c r="R56" s="502"/>
      <c r="S56" s="364" t="s">
        <v>69</v>
      </c>
      <c r="T56" s="365"/>
      <c r="U56" s="366"/>
      <c r="V56" s="367" t="s">
        <v>70</v>
      </c>
      <c r="W56" s="368"/>
      <c r="X56" s="365"/>
      <c r="Y56" s="369"/>
      <c r="Z56" s="265"/>
    </row>
    <row r="57" spans="1:26" ht="6" customHeight="1" thickBot="1">
      <c r="A57" s="265"/>
      <c r="B57" s="363"/>
      <c r="C57" s="365"/>
      <c r="D57" s="365"/>
      <c r="E57" s="365"/>
      <c r="F57" s="365"/>
      <c r="G57" s="365"/>
      <c r="H57" s="365"/>
      <c r="I57" s="365"/>
      <c r="J57" s="365"/>
      <c r="K57" s="365"/>
      <c r="L57" s="365"/>
      <c r="M57" s="365"/>
      <c r="N57" s="365"/>
      <c r="O57" s="365"/>
      <c r="P57" s="365"/>
      <c r="Q57" s="365"/>
      <c r="R57" s="365"/>
      <c r="S57" s="365"/>
      <c r="T57" s="365"/>
      <c r="U57" s="365"/>
      <c r="V57" s="365"/>
      <c r="W57" s="365"/>
      <c r="X57" s="365"/>
      <c r="Y57" s="369"/>
      <c r="Z57" s="265"/>
    </row>
    <row r="58" spans="1:26" ht="18" customHeight="1">
      <c r="A58" s="265"/>
      <c r="B58" s="363"/>
      <c r="C58" s="365"/>
      <c r="D58" s="365"/>
      <c r="E58" s="365"/>
      <c r="F58" s="365"/>
      <c r="G58" s="365"/>
      <c r="H58" s="365"/>
      <c r="I58" s="365"/>
      <c r="J58" s="365"/>
      <c r="K58" s="365"/>
      <c r="L58" s="365"/>
      <c r="M58" s="365"/>
      <c r="N58" s="366"/>
      <c r="O58" s="370" t="s">
        <v>363</v>
      </c>
      <c r="P58" s="469"/>
      <c r="Q58" s="470"/>
      <c r="R58" s="470"/>
      <c r="S58" s="470"/>
      <c r="T58" s="470"/>
      <c r="U58" s="470"/>
      <c r="V58" s="470"/>
      <c r="W58" s="471"/>
      <c r="X58" s="365"/>
      <c r="Y58" s="369"/>
      <c r="Z58" s="265"/>
    </row>
    <row r="59" spans="1:26" ht="5.25" customHeight="1">
      <c r="A59" s="265"/>
      <c r="B59" s="363"/>
      <c r="C59" s="365"/>
      <c r="D59" s="365"/>
      <c r="E59" s="365"/>
      <c r="F59" s="365"/>
      <c r="G59" s="365"/>
      <c r="H59" s="365"/>
      <c r="I59" s="365"/>
      <c r="J59" s="365"/>
      <c r="K59" s="365"/>
      <c r="L59" s="365"/>
      <c r="M59" s="365"/>
      <c r="N59" s="366"/>
      <c r="O59" s="367"/>
      <c r="P59" s="366"/>
      <c r="Q59" s="366"/>
      <c r="R59" s="366"/>
      <c r="S59" s="366"/>
      <c r="T59" s="366"/>
      <c r="U59" s="366"/>
      <c r="V59" s="366"/>
      <c r="W59" s="366"/>
      <c r="X59" s="365"/>
      <c r="Y59" s="369"/>
      <c r="Z59" s="265"/>
    </row>
    <row r="60" spans="1:26" ht="16.5" customHeight="1">
      <c r="A60" s="265"/>
      <c r="B60" s="363"/>
      <c r="C60" s="472" t="s">
        <v>364</v>
      </c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4"/>
      <c r="Q60" s="475"/>
      <c r="R60" s="475"/>
      <c r="S60" s="475"/>
      <c r="T60" s="475"/>
      <c r="U60" s="475"/>
      <c r="V60" s="475"/>
      <c r="W60" s="476"/>
      <c r="X60" s="365"/>
      <c r="Y60" s="369"/>
      <c r="Z60" s="265"/>
    </row>
    <row r="61" spans="1:26" ht="27" customHeight="1" thickBot="1">
      <c r="A61" s="265"/>
      <c r="B61" s="363"/>
      <c r="C61" s="473"/>
      <c r="D61" s="473"/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7"/>
      <c r="Q61" s="478"/>
      <c r="R61" s="478"/>
      <c r="S61" s="478"/>
      <c r="T61" s="478"/>
      <c r="U61" s="478"/>
      <c r="V61" s="478"/>
      <c r="W61" s="479"/>
      <c r="X61" s="365"/>
      <c r="Y61" s="369"/>
      <c r="Z61" s="265"/>
    </row>
    <row r="62" spans="1:26" ht="3.75" customHeight="1" thickBot="1">
      <c r="A62" s="265"/>
      <c r="B62" s="363"/>
      <c r="C62" s="365"/>
      <c r="D62" s="365"/>
      <c r="E62" s="365"/>
      <c r="F62" s="365"/>
      <c r="G62" s="365"/>
      <c r="H62" s="365"/>
      <c r="I62" s="365"/>
      <c r="J62" s="365"/>
      <c r="K62" s="365"/>
      <c r="L62" s="365"/>
      <c r="M62" s="365"/>
      <c r="N62" s="366"/>
      <c r="O62" s="367"/>
      <c r="P62" s="366"/>
      <c r="Q62" s="366"/>
      <c r="R62" s="366"/>
      <c r="S62" s="366"/>
      <c r="T62" s="366"/>
      <c r="U62" s="366"/>
      <c r="V62" s="366"/>
      <c r="W62" s="366"/>
      <c r="X62" s="365"/>
      <c r="Y62" s="369"/>
      <c r="Z62" s="265"/>
    </row>
    <row r="63" spans="1:26" ht="18" customHeight="1">
      <c r="A63" s="265"/>
      <c r="B63" s="363"/>
      <c r="C63" s="365"/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6"/>
      <c r="O63" s="370" t="s">
        <v>365</v>
      </c>
      <c r="P63" s="469"/>
      <c r="Q63" s="451"/>
      <c r="R63" s="451"/>
      <c r="S63" s="480"/>
      <c r="T63" s="366"/>
      <c r="U63" s="470"/>
      <c r="V63" s="451"/>
      <c r="W63" s="452"/>
      <c r="X63" s="365"/>
      <c r="Y63" s="369"/>
      <c r="Z63" s="265"/>
    </row>
    <row r="64" spans="1:26" ht="5.25" customHeight="1">
      <c r="A64" s="265"/>
      <c r="B64" s="363"/>
      <c r="C64" s="365"/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6"/>
      <c r="O64" s="367"/>
      <c r="P64" s="366"/>
      <c r="Q64" s="366"/>
      <c r="R64" s="366"/>
      <c r="S64" s="366"/>
      <c r="T64" s="366"/>
      <c r="U64" s="366"/>
      <c r="V64" s="366"/>
      <c r="W64" s="366"/>
      <c r="X64" s="365"/>
      <c r="Y64" s="369"/>
      <c r="Z64" s="265"/>
    </row>
    <row r="65" spans="1:26" ht="15.75" customHeight="1">
      <c r="A65" s="265"/>
      <c r="B65" s="363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6"/>
      <c r="O65" s="367"/>
      <c r="P65" s="371" t="s">
        <v>366</v>
      </c>
      <c r="Q65" s="366"/>
      <c r="R65" s="366"/>
      <c r="S65" s="364" t="s">
        <v>238</v>
      </c>
      <c r="T65" s="364"/>
      <c r="U65" s="366"/>
      <c r="V65" s="367" t="s">
        <v>70</v>
      </c>
      <c r="W65" s="368"/>
      <c r="X65" s="365"/>
      <c r="Y65" s="369"/>
      <c r="Z65" s="265"/>
    </row>
    <row r="66" spans="1:26" ht="6.75" customHeight="1">
      <c r="A66" s="265"/>
      <c r="B66" s="363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6"/>
      <c r="O66" s="367"/>
      <c r="P66" s="372"/>
      <c r="Q66" s="366"/>
      <c r="R66" s="366"/>
      <c r="S66" s="364"/>
      <c r="T66" s="364"/>
      <c r="U66" s="366"/>
      <c r="V66" s="367"/>
      <c r="W66" s="365"/>
      <c r="X66" s="365"/>
      <c r="Y66" s="369"/>
      <c r="Z66" s="265"/>
    </row>
    <row r="67" spans="1:26" ht="15.75" customHeight="1">
      <c r="A67" s="265"/>
      <c r="B67" s="363"/>
      <c r="C67" s="365"/>
      <c r="D67" s="365"/>
      <c r="E67" s="365"/>
      <c r="F67" s="365"/>
      <c r="G67" s="365"/>
      <c r="H67" s="365"/>
      <c r="I67" s="365"/>
      <c r="J67" s="365"/>
      <c r="K67" s="365"/>
      <c r="L67" s="365"/>
      <c r="M67" s="365"/>
      <c r="N67" s="366"/>
      <c r="O67" s="367"/>
      <c r="P67" s="371" t="s">
        <v>248</v>
      </c>
      <c r="Q67" s="366"/>
      <c r="R67" s="366"/>
      <c r="S67" s="364" t="s">
        <v>69</v>
      </c>
      <c r="T67" s="366"/>
      <c r="U67" s="366"/>
      <c r="V67" s="367" t="s">
        <v>70</v>
      </c>
      <c r="W67" s="368"/>
      <c r="X67" s="373"/>
      <c r="Y67" s="369"/>
      <c r="Z67" s="265"/>
    </row>
    <row r="68" spans="1:26" ht="18" customHeight="1">
      <c r="A68" s="265"/>
      <c r="B68" s="363"/>
      <c r="C68" s="481" t="s">
        <v>367</v>
      </c>
      <c r="D68" s="481"/>
      <c r="E68" s="481"/>
      <c r="F68" s="481"/>
      <c r="G68" s="481"/>
      <c r="H68" s="481"/>
      <c r="I68" s="481"/>
      <c r="J68" s="481"/>
      <c r="K68" s="481"/>
      <c r="L68" s="481"/>
      <c r="M68" s="481"/>
      <c r="N68" s="481"/>
      <c r="O68" s="481"/>
      <c r="P68" s="481"/>
      <c r="Q68" s="481"/>
      <c r="R68" s="481"/>
      <c r="S68" s="481"/>
      <c r="T68" s="482"/>
      <c r="U68" s="483"/>
      <c r="V68" s="483"/>
      <c r="W68" s="483"/>
      <c r="X68" s="483"/>
      <c r="Y68" s="369"/>
      <c r="Z68" s="265"/>
    </row>
    <row r="69" spans="1:26" ht="13.5" customHeight="1">
      <c r="A69" s="265"/>
      <c r="B69" s="363"/>
      <c r="C69" s="481"/>
      <c r="D69" s="481"/>
      <c r="E69" s="481"/>
      <c r="F69" s="481"/>
      <c r="G69" s="481"/>
      <c r="H69" s="481"/>
      <c r="I69" s="481"/>
      <c r="J69" s="481"/>
      <c r="K69" s="481"/>
      <c r="L69" s="481"/>
      <c r="M69" s="481"/>
      <c r="N69" s="481"/>
      <c r="O69" s="481"/>
      <c r="P69" s="481"/>
      <c r="Q69" s="481"/>
      <c r="R69" s="481"/>
      <c r="S69" s="481"/>
      <c r="T69" s="482"/>
      <c r="U69" s="483"/>
      <c r="V69" s="483"/>
      <c r="W69" s="483"/>
      <c r="X69" s="483"/>
      <c r="Y69" s="369"/>
      <c r="Z69" s="265"/>
    </row>
    <row r="70" spans="1:26" ht="11.25" customHeight="1">
      <c r="A70" s="265"/>
      <c r="B70" s="363"/>
      <c r="C70" s="467" t="s">
        <v>368</v>
      </c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374"/>
      <c r="T70" s="375"/>
      <c r="U70" s="376"/>
      <c r="V70" s="377"/>
      <c r="W70" s="376"/>
      <c r="X70" s="376"/>
      <c r="Y70" s="369"/>
      <c r="Z70" s="265"/>
    </row>
    <row r="71" spans="1:26" ht="3.75" customHeight="1" thickBot="1">
      <c r="A71" s="265"/>
      <c r="B71" s="378"/>
      <c r="C71" s="379"/>
      <c r="D71" s="379"/>
      <c r="E71" s="379"/>
      <c r="F71" s="379"/>
      <c r="G71" s="379"/>
      <c r="H71" s="379"/>
      <c r="I71" s="380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81"/>
      <c r="Z71" s="265"/>
    </row>
    <row r="72" spans="1:26" ht="9" customHeight="1" thickTop="1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  <c r="W72" s="265"/>
      <c r="X72" s="265"/>
      <c r="Y72" s="265"/>
      <c r="Z72" s="265"/>
    </row>
    <row r="73" ht="11.25">
      <c r="P73" s="382"/>
    </row>
  </sheetData>
  <sheetProtection sheet="1" objects="1" scenarios="1"/>
  <mergeCells count="28">
    <mergeCell ref="G32:I32"/>
    <mergeCell ref="N32:O32"/>
    <mergeCell ref="S32:U32"/>
    <mergeCell ref="B2:Y2"/>
    <mergeCell ref="P6:Q6"/>
    <mergeCell ref="V6:W6"/>
    <mergeCell ref="G8:I8"/>
    <mergeCell ref="T8:V8"/>
    <mergeCell ref="G21:I21"/>
    <mergeCell ref="G44:I44"/>
    <mergeCell ref="R44:V44"/>
    <mergeCell ref="G46:I46"/>
    <mergeCell ref="B52:J52"/>
    <mergeCell ref="K52:P52"/>
    <mergeCell ref="B24:Y24"/>
    <mergeCell ref="B27:Y27"/>
    <mergeCell ref="C29:E29"/>
    <mergeCell ref="G29:I29"/>
    <mergeCell ref="M29:O29"/>
    <mergeCell ref="C70:R70"/>
    <mergeCell ref="P58:W58"/>
    <mergeCell ref="C60:O61"/>
    <mergeCell ref="P60:W61"/>
    <mergeCell ref="P63:S63"/>
    <mergeCell ref="U63:W63"/>
    <mergeCell ref="C68:X69"/>
    <mergeCell ref="C56:R56"/>
    <mergeCell ref="C31:D32"/>
  </mergeCells>
  <dataValidations count="5">
    <dataValidation type="list" allowBlank="1" showInputMessage="1" showErrorMessage="1" prompt="Sélectionner SVP:" sqref="G29:I29 G31:I31">
      <formula1>Gréement</formula1>
    </dataValidation>
    <dataValidation type="list" allowBlank="1" showInputMessage="1" showErrorMessage="1" prompt="Sélectionner SVP:" sqref="M29:O29 M31:O31">
      <formula1>Fraction</formula1>
    </dataValidation>
    <dataValidation type="list" allowBlank="1" showInputMessage="1" showErrorMessage="1" prompt="Sélectionnez SVP:" sqref="G8:I8">
      <formula1>Hélice</formula1>
    </dataValidation>
    <dataValidation type="list" allowBlank="1" showInputMessage="1" showErrorMessage="1" prompt="Sélectionner SVP:" sqref="R44:V44">
      <formula1>Dormant</formula1>
    </dataValidation>
    <dataValidation type="list" allowBlank="1" showInputMessage="1" showErrorMessage="1" prompt="Sélectionner SVP:" sqref="P58:W58">
      <formula1>Coque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2:Q62"/>
  <sheetViews>
    <sheetView workbookViewId="0" topLeftCell="A1">
      <selection activeCell="F22" sqref="F22"/>
    </sheetView>
  </sheetViews>
  <sheetFormatPr defaultColWidth="13.33203125" defaultRowHeight="11.25"/>
  <cols>
    <col min="1" max="1" width="1.5" style="2" customWidth="1"/>
    <col min="2" max="2" width="1.83203125" style="2" customWidth="1"/>
    <col min="3" max="3" width="7.66015625" style="2" customWidth="1"/>
    <col min="4" max="4" width="24.33203125" style="2" customWidth="1"/>
    <col min="5" max="5" width="9.16015625" style="2" customWidth="1"/>
    <col min="6" max="6" width="9.83203125" style="2" customWidth="1"/>
    <col min="7" max="7" width="4" style="2" customWidth="1"/>
    <col min="8" max="8" width="3.33203125" style="2" customWidth="1"/>
    <col min="9" max="9" width="9.33203125" style="2" customWidth="1"/>
    <col min="10" max="10" width="9.66015625" style="2" customWidth="1"/>
    <col min="11" max="11" width="22" style="2" customWidth="1"/>
    <col min="12" max="12" width="4.16015625" style="2" customWidth="1"/>
    <col min="13" max="13" width="9.33203125" style="2" customWidth="1"/>
    <col min="14" max="14" width="4.33203125" style="71" customWidth="1"/>
    <col min="15" max="15" width="0.82421875" style="2" customWidth="1"/>
    <col min="16" max="16384" width="13.33203125" style="2" customWidth="1"/>
  </cols>
  <sheetData>
    <row r="1" ht="4.5" customHeight="1"/>
    <row r="2" spans="2:14" ht="18" customHeight="1">
      <c r="B2" s="562" t="s">
        <v>372</v>
      </c>
      <c r="C2" s="562"/>
      <c r="D2" s="562"/>
      <c r="E2" s="562"/>
      <c r="F2" s="562"/>
      <c r="G2" s="562"/>
      <c r="H2" s="562"/>
      <c r="I2" s="562"/>
      <c r="J2" s="562"/>
      <c r="K2" s="562"/>
      <c r="L2" s="562"/>
      <c r="M2" s="562"/>
      <c r="N2" s="562"/>
    </row>
    <row r="3" spans="2:14" ht="15.75" customHeight="1" thickBot="1">
      <c r="B3" s="563" t="s">
        <v>371</v>
      </c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  <c r="N3" s="564"/>
    </row>
    <row r="4" spans="2:14" ht="30.75" customHeight="1" thickBot="1">
      <c r="B4" s="523" t="s">
        <v>134</v>
      </c>
      <c r="C4" s="524"/>
      <c r="D4" s="525"/>
      <c r="E4" s="565" t="s">
        <v>135</v>
      </c>
      <c r="F4" s="566"/>
      <c r="G4" s="567"/>
      <c r="H4" s="568" t="s">
        <v>380</v>
      </c>
      <c r="I4" s="569"/>
      <c r="J4" s="569"/>
      <c r="K4" s="569"/>
      <c r="L4" s="569"/>
      <c r="M4" s="569"/>
      <c r="N4" s="570"/>
    </row>
    <row r="5" spans="3:5" ht="6" customHeight="1" thickBot="1">
      <c r="C5" s="92"/>
      <c r="D5" s="92"/>
      <c r="E5" s="92"/>
    </row>
    <row r="6" spans="2:14" ht="18" customHeight="1">
      <c r="B6" s="548" t="s">
        <v>136</v>
      </c>
      <c r="C6" s="549"/>
      <c r="D6" s="549"/>
      <c r="E6" s="549"/>
      <c r="F6" s="549"/>
      <c r="G6" s="550"/>
      <c r="H6" s="526"/>
      <c r="I6" s="527"/>
      <c r="J6" s="527"/>
      <c r="K6" s="527"/>
      <c r="L6" s="527"/>
      <c r="M6" s="527"/>
      <c r="N6" s="528"/>
    </row>
    <row r="7" spans="2:14" ht="15.75" customHeight="1">
      <c r="B7" s="112"/>
      <c r="C7" s="413" t="s">
        <v>381</v>
      </c>
      <c r="D7" s="113" t="s">
        <v>370</v>
      </c>
      <c r="E7" s="114" t="s">
        <v>138</v>
      </c>
      <c r="F7" s="107"/>
      <c r="G7" s="128" t="s">
        <v>26</v>
      </c>
      <c r="H7" s="93"/>
      <c r="I7" s="94"/>
      <c r="J7" s="94"/>
      <c r="K7" s="94"/>
      <c r="L7" s="94"/>
      <c r="M7" s="94"/>
      <c r="N7" s="95"/>
    </row>
    <row r="8" spans="2:14" ht="15.75" customHeight="1">
      <c r="B8" s="115"/>
      <c r="C8" s="414" t="s">
        <v>382</v>
      </c>
      <c r="D8" s="116" t="s">
        <v>369</v>
      </c>
      <c r="E8" s="114" t="s">
        <v>139</v>
      </c>
      <c r="F8" s="415"/>
      <c r="G8" s="128" t="s">
        <v>26</v>
      </c>
      <c r="H8" s="94"/>
      <c r="I8" s="94"/>
      <c r="J8" s="94"/>
      <c r="K8" s="94"/>
      <c r="L8" s="94"/>
      <c r="M8" s="94"/>
      <c r="N8" s="95"/>
    </row>
    <row r="9" spans="2:14" ht="15.75" customHeight="1">
      <c r="B9" s="112"/>
      <c r="C9" s="412" t="s">
        <v>383</v>
      </c>
      <c r="D9" s="584" t="s">
        <v>384</v>
      </c>
      <c r="E9" s="114" t="s">
        <v>385</v>
      </c>
      <c r="F9" s="416"/>
      <c r="G9" s="417" t="s">
        <v>26</v>
      </c>
      <c r="H9" s="410"/>
      <c r="I9" s="96"/>
      <c r="J9" s="96"/>
      <c r="K9" s="96"/>
      <c r="L9" s="104"/>
      <c r="M9" s="142" t="s">
        <v>140</v>
      </c>
      <c r="N9" s="411"/>
    </row>
    <row r="10" spans="2:17" ht="15.75" customHeight="1">
      <c r="B10" s="224"/>
      <c r="C10" s="118"/>
      <c r="D10" s="585"/>
      <c r="E10" s="119" t="s">
        <v>249</v>
      </c>
      <c r="F10" s="108"/>
      <c r="G10" s="129" t="s">
        <v>26</v>
      </c>
      <c r="H10" s="117"/>
      <c r="I10" s="529" t="s">
        <v>208</v>
      </c>
      <c r="J10" s="530"/>
      <c r="K10" s="530"/>
      <c r="L10" s="133">
        <f>IF(F10="",MAX(0.152,0.035*F8),F10)</f>
        <v>0.152</v>
      </c>
      <c r="M10" s="134">
        <f>0.05*F8</f>
        <v>0</v>
      </c>
      <c r="N10" s="135" t="s">
        <v>26</v>
      </c>
      <c r="Q10" s="110"/>
    </row>
    <row r="11" spans="2:14" ht="15.75" customHeight="1">
      <c r="B11" s="223"/>
      <c r="C11" s="117"/>
      <c r="D11" s="122"/>
      <c r="E11" s="120" t="s">
        <v>250</v>
      </c>
      <c r="F11" s="109"/>
      <c r="G11" s="129" t="s">
        <v>26</v>
      </c>
      <c r="H11" s="117"/>
      <c r="I11" s="136" t="s">
        <v>141</v>
      </c>
      <c r="J11" s="136"/>
      <c r="K11" s="137"/>
      <c r="L11" s="138">
        <f>IF(F11="",M11,F11)</f>
        <v>0</v>
      </c>
      <c r="M11" s="139">
        <f>0.205*F8</f>
        <v>0</v>
      </c>
      <c r="N11" s="135" t="s">
        <v>26</v>
      </c>
    </row>
    <row r="12" spans="2:14" ht="15.75" customHeight="1">
      <c r="B12" s="536">
        <f>IF(Class="","",Class)</f>
      </c>
      <c r="C12" s="537"/>
      <c r="D12" s="538"/>
      <c r="E12" s="120" t="s">
        <v>251</v>
      </c>
      <c r="F12" s="109"/>
      <c r="G12" s="129" t="s">
        <v>26</v>
      </c>
      <c r="H12" s="117"/>
      <c r="I12" s="136" t="s">
        <v>142</v>
      </c>
      <c r="J12" s="136"/>
      <c r="K12" s="137"/>
      <c r="L12" s="138">
        <f>IF(F12="",M12,F12)</f>
        <v>0</v>
      </c>
      <c r="M12" s="139">
        <f>0.368*F8</f>
        <v>0</v>
      </c>
      <c r="N12" s="135" t="s">
        <v>26</v>
      </c>
    </row>
    <row r="13" spans="2:14" ht="15.75" customHeight="1">
      <c r="B13" s="536"/>
      <c r="C13" s="537"/>
      <c r="D13" s="538"/>
      <c r="E13" s="120" t="s">
        <v>252</v>
      </c>
      <c r="F13" s="109"/>
      <c r="G13" s="129" t="s">
        <v>26</v>
      </c>
      <c r="H13" s="117"/>
      <c r="I13" s="136" t="s">
        <v>143</v>
      </c>
      <c r="J13" s="136"/>
      <c r="K13" s="137"/>
      <c r="L13" s="138">
        <f>IF(F13="",M13,F13)</f>
        <v>0</v>
      </c>
      <c r="M13" s="139">
        <f>0.633*F8</f>
        <v>0</v>
      </c>
      <c r="N13" s="135" t="s">
        <v>26</v>
      </c>
    </row>
    <row r="14" spans="2:14" ht="15.75" customHeight="1">
      <c r="B14" s="112"/>
      <c r="C14" s="117"/>
      <c r="D14" s="117"/>
      <c r="E14" s="119" t="s">
        <v>253</v>
      </c>
      <c r="F14" s="109"/>
      <c r="G14" s="129" t="s">
        <v>26</v>
      </c>
      <c r="H14" s="117"/>
      <c r="I14" s="136" t="s">
        <v>144</v>
      </c>
      <c r="J14" s="136"/>
      <c r="K14" s="137"/>
      <c r="L14" s="138">
        <f>IF(F14="",M14,F14)</f>
        <v>0</v>
      </c>
      <c r="M14" s="139">
        <f>0.837*F8</f>
        <v>0</v>
      </c>
      <c r="N14" s="135" t="s">
        <v>26</v>
      </c>
    </row>
    <row r="15" spans="2:14" ht="5.25" customHeight="1">
      <c r="B15" s="130"/>
      <c r="C15" s="127"/>
      <c r="D15" s="131"/>
      <c r="E15" s="121"/>
      <c r="F15" s="127"/>
      <c r="G15" s="132"/>
      <c r="H15" s="127"/>
      <c r="I15" s="140"/>
      <c r="J15" s="140"/>
      <c r="K15" s="140"/>
      <c r="L15" s="140"/>
      <c r="M15" s="140"/>
      <c r="N15" s="141"/>
    </row>
    <row r="16" spans="2:14" ht="9" customHeight="1">
      <c r="B16" s="112"/>
      <c r="C16" s="117"/>
      <c r="D16" s="544" t="s">
        <v>373</v>
      </c>
      <c r="E16" s="546" t="s">
        <v>145</v>
      </c>
      <c r="F16" s="547"/>
      <c r="G16" s="547"/>
      <c r="H16" s="547"/>
      <c r="I16" s="547"/>
      <c r="J16" s="547"/>
      <c r="K16" s="547"/>
      <c r="L16" s="123"/>
      <c r="M16" s="560">
        <f>F7/8*(F8+2*L14+2*L13+1.5*L12+L11+L10/2)</f>
        <v>0</v>
      </c>
      <c r="N16" s="577" t="s">
        <v>146</v>
      </c>
    </row>
    <row r="17" spans="2:14" ht="9" customHeight="1" thickBot="1">
      <c r="B17" s="124"/>
      <c r="C17" s="125"/>
      <c r="D17" s="545"/>
      <c r="E17" s="545"/>
      <c r="F17" s="545"/>
      <c r="G17" s="545"/>
      <c r="H17" s="545"/>
      <c r="I17" s="545"/>
      <c r="J17" s="545"/>
      <c r="K17" s="545"/>
      <c r="L17" s="126"/>
      <c r="M17" s="561"/>
      <c r="N17" s="578"/>
    </row>
    <row r="18" spans="3:5" ht="6" customHeight="1" thickBot="1">
      <c r="C18" s="92"/>
      <c r="D18" s="92"/>
      <c r="E18" s="92"/>
    </row>
    <row r="19" spans="2:14" ht="18" customHeight="1">
      <c r="B19" s="548" t="s">
        <v>271</v>
      </c>
      <c r="C19" s="553"/>
      <c r="D19" s="553"/>
      <c r="E19" s="553"/>
      <c r="F19" s="553"/>
      <c r="G19" s="553"/>
      <c r="H19" s="539" t="s">
        <v>270</v>
      </c>
      <c r="I19" s="540"/>
      <c r="J19" s="540"/>
      <c r="K19" s="540"/>
      <c r="L19" s="540"/>
      <c r="M19" s="540"/>
      <c r="N19" s="541"/>
    </row>
    <row r="20" spans="2:14" ht="15.75" customHeight="1">
      <c r="B20" s="143"/>
      <c r="C20" s="418" t="s">
        <v>275</v>
      </c>
      <c r="D20" s="144" t="s">
        <v>387</v>
      </c>
      <c r="E20" s="145" t="s">
        <v>386</v>
      </c>
      <c r="F20" s="107"/>
      <c r="G20" s="164" t="s">
        <v>26</v>
      </c>
      <c r="H20" s="93"/>
      <c r="I20" s="94"/>
      <c r="J20" s="94"/>
      <c r="K20" s="94"/>
      <c r="L20" s="94"/>
      <c r="M20" s="94"/>
      <c r="N20" s="95"/>
    </row>
    <row r="21" spans="2:14" ht="15.75" customHeight="1">
      <c r="B21" s="146"/>
      <c r="C21" s="147" t="s">
        <v>147</v>
      </c>
      <c r="D21" s="148" t="s">
        <v>148</v>
      </c>
      <c r="E21" s="145" t="s">
        <v>149</v>
      </c>
      <c r="F21" s="107"/>
      <c r="G21" s="165" t="s">
        <v>26</v>
      </c>
      <c r="H21" s="96"/>
      <c r="I21" s="96"/>
      <c r="J21" s="96"/>
      <c r="K21" s="96"/>
      <c r="L21" s="96"/>
      <c r="M21" s="172" t="s">
        <v>140</v>
      </c>
      <c r="N21" s="97"/>
    </row>
    <row r="22" spans="2:14" ht="15.75" customHeight="1">
      <c r="B22" s="143"/>
      <c r="C22" s="149"/>
      <c r="D22" s="149"/>
      <c r="E22" s="150" t="s">
        <v>254</v>
      </c>
      <c r="F22" s="109"/>
      <c r="G22" s="165" t="s">
        <v>26</v>
      </c>
      <c r="H22" s="149"/>
      <c r="I22" s="211"/>
      <c r="J22" s="211"/>
      <c r="K22" s="383" t="s">
        <v>390</v>
      </c>
      <c r="L22" s="168"/>
      <c r="M22" s="169">
        <f>0.02*M27</f>
        <v>0</v>
      </c>
      <c r="N22" s="162" t="s">
        <v>26</v>
      </c>
    </row>
    <row r="23" spans="2:14" ht="15.75" customHeight="1">
      <c r="B23" s="151"/>
      <c r="C23" s="558" t="s">
        <v>150</v>
      </c>
      <c r="D23" s="559"/>
      <c r="E23" s="150" t="s">
        <v>255</v>
      </c>
      <c r="F23" s="109"/>
      <c r="G23" s="165" t="s">
        <v>26</v>
      </c>
      <c r="H23" s="149"/>
      <c r="I23" s="211"/>
      <c r="J23" s="211"/>
      <c r="K23" s="383" t="s">
        <v>266</v>
      </c>
      <c r="L23" s="168"/>
      <c r="M23" s="169">
        <f>0.125*M27</f>
        <v>0</v>
      </c>
      <c r="N23" s="162" t="s">
        <v>26</v>
      </c>
    </row>
    <row r="24" spans="2:14" ht="15.75" customHeight="1">
      <c r="B24" s="143"/>
      <c r="C24" s="155"/>
      <c r="D24" s="149"/>
      <c r="E24" s="150" t="s">
        <v>256</v>
      </c>
      <c r="F24" s="109"/>
      <c r="G24" s="165" t="s">
        <v>26</v>
      </c>
      <c r="H24" s="149"/>
      <c r="I24" s="211"/>
      <c r="J24" s="211"/>
      <c r="K24" s="383" t="s">
        <v>267</v>
      </c>
      <c r="L24" s="168"/>
      <c r="M24" s="169">
        <f>0.25*M27</f>
        <v>0</v>
      </c>
      <c r="N24" s="162" t="s">
        <v>26</v>
      </c>
    </row>
    <row r="25" spans="2:14" ht="15.75" customHeight="1">
      <c r="B25" s="151"/>
      <c r="C25" s="558" t="s">
        <v>173</v>
      </c>
      <c r="D25" s="559"/>
      <c r="E25" s="150" t="s">
        <v>257</v>
      </c>
      <c r="F25" s="109"/>
      <c r="G25" s="165" t="s">
        <v>26</v>
      </c>
      <c r="H25" s="149"/>
      <c r="I25" s="211"/>
      <c r="J25" s="211"/>
      <c r="K25" s="383" t="s">
        <v>268</v>
      </c>
      <c r="L25" s="168"/>
      <c r="M25" s="169">
        <f>0.5*M27</f>
        <v>0</v>
      </c>
      <c r="N25" s="162" t="s">
        <v>26</v>
      </c>
    </row>
    <row r="26" spans="2:14" ht="15.75" customHeight="1">
      <c r="B26" s="143"/>
      <c r="C26" s="149"/>
      <c r="D26" s="149"/>
      <c r="E26" s="150" t="s">
        <v>258</v>
      </c>
      <c r="F26" s="109"/>
      <c r="G26" s="165" t="s">
        <v>26</v>
      </c>
      <c r="H26" s="149"/>
      <c r="I26" s="551" t="s">
        <v>171</v>
      </c>
      <c r="J26" s="214"/>
      <c r="K26" s="383" t="s">
        <v>269</v>
      </c>
      <c r="L26" s="168"/>
      <c r="M26" s="169">
        <f>0.75*M27</f>
        <v>0</v>
      </c>
      <c r="N26" s="162" t="s">
        <v>26</v>
      </c>
    </row>
    <row r="27" spans="2:14" ht="15.75" customHeight="1">
      <c r="B27" s="151"/>
      <c r="C27" s="558" t="s">
        <v>174</v>
      </c>
      <c r="D27" s="559"/>
      <c r="E27" s="150" t="s">
        <v>259</v>
      </c>
      <c r="F27" s="109"/>
      <c r="G27" s="165" t="s">
        <v>26</v>
      </c>
      <c r="H27" s="149"/>
      <c r="I27" s="552"/>
      <c r="J27" s="214"/>
      <c r="K27" s="211" t="s">
        <v>151</v>
      </c>
      <c r="L27" s="168"/>
      <c r="M27" s="169">
        <f>1.4*F21</f>
        <v>0</v>
      </c>
      <c r="N27" s="162" t="s">
        <v>26</v>
      </c>
    </row>
    <row r="28" spans="2:14" ht="15.75" customHeight="1">
      <c r="B28" s="143"/>
      <c r="C28" s="149"/>
      <c r="D28" s="149"/>
      <c r="E28" s="153" t="s">
        <v>260</v>
      </c>
      <c r="F28" s="109"/>
      <c r="G28" s="165" t="s">
        <v>26</v>
      </c>
      <c r="H28" s="149"/>
      <c r="I28" s="212">
        <f>IF(AND(F22="",F23="",F24="",F25="",F26="",F27="",F28="")=TRUE,"",0.1125*F28*(1.445*F27+2*F26+2*F25+1.5*F24+F23+0.5*F22))</f>
      </c>
      <c r="J28" s="213" t="s">
        <v>170</v>
      </c>
      <c r="K28" s="542" t="str">
        <f>IF(B23=TRUE,"0.935 * RAC( IM² + J²)         ","0.945 * RAC( IM² + J²)        ")</f>
        <v>0.945 * RAC( IM² + J²)        </v>
      </c>
      <c r="L28" s="543"/>
      <c r="M28" s="169">
        <f>IF(B23=TRUE,0.935*POWER(POWER(F20,2)+POWER(F21,2),0.5),0.945*POWER(POWER(F20,2)+POWER(F21,2),0.5))</f>
        <v>0</v>
      </c>
      <c r="N28" s="162" t="s">
        <v>26</v>
      </c>
    </row>
    <row r="29" spans="2:14" ht="5.25" customHeight="1">
      <c r="B29" s="152"/>
      <c r="C29" s="156"/>
      <c r="D29" s="157"/>
      <c r="E29" s="154"/>
      <c r="F29" s="156"/>
      <c r="G29" s="166"/>
      <c r="H29" s="149"/>
      <c r="I29" s="171"/>
      <c r="J29" s="171"/>
      <c r="K29" s="171"/>
      <c r="L29" s="171"/>
      <c r="M29" s="171"/>
      <c r="N29" s="163"/>
    </row>
    <row r="30" spans="2:14" ht="9" customHeight="1">
      <c r="B30" s="143"/>
      <c r="C30" s="149"/>
      <c r="D30" s="534" t="s">
        <v>373</v>
      </c>
      <c r="E30" s="579" t="s">
        <v>265</v>
      </c>
      <c r="F30" s="580"/>
      <c r="G30" s="580"/>
      <c r="H30" s="580"/>
      <c r="I30" s="580"/>
      <c r="J30" s="580"/>
      <c r="K30" s="580"/>
      <c r="L30" s="158"/>
      <c r="M30" s="560">
        <f>0.1125*M28*(1.445*M27+2*M26+2*M25+1.5*M24+M23+M22/2)</f>
        <v>0</v>
      </c>
      <c r="N30" s="581" t="s">
        <v>146</v>
      </c>
    </row>
    <row r="31" spans="2:14" ht="9" customHeight="1" thickBot="1">
      <c r="B31" s="159"/>
      <c r="C31" s="160"/>
      <c r="D31" s="535"/>
      <c r="E31" s="535"/>
      <c r="F31" s="535"/>
      <c r="G31" s="535"/>
      <c r="H31" s="535"/>
      <c r="I31" s="535"/>
      <c r="J31" s="535"/>
      <c r="K31" s="535"/>
      <c r="L31" s="161"/>
      <c r="M31" s="561"/>
      <c r="N31" s="582"/>
    </row>
    <row r="32" spans="2:14" ht="18" customHeight="1" thickBot="1">
      <c r="B32" s="593" t="s">
        <v>272</v>
      </c>
      <c r="C32" s="594"/>
      <c r="D32" s="594"/>
      <c r="E32" s="594"/>
      <c r="F32" s="594"/>
      <c r="G32" s="595"/>
      <c r="H32" s="531" t="s">
        <v>270</v>
      </c>
      <c r="I32" s="532"/>
      <c r="J32" s="532"/>
      <c r="K32" s="532"/>
      <c r="L32" s="532"/>
      <c r="M32" s="532"/>
      <c r="N32" s="533"/>
    </row>
    <row r="33" spans="2:14" ht="15.75" customHeight="1">
      <c r="B33" s="143"/>
      <c r="C33" s="149"/>
      <c r="D33" s="173"/>
      <c r="E33" s="150" t="s">
        <v>254</v>
      </c>
      <c r="F33" s="109"/>
      <c r="G33" s="165" t="s">
        <v>26</v>
      </c>
      <c r="H33" s="149"/>
      <c r="I33" s="167"/>
      <c r="J33" s="167"/>
      <c r="K33" s="149"/>
      <c r="L33" s="168"/>
      <c r="M33" s="210"/>
      <c r="N33" s="162"/>
    </row>
    <row r="34" spans="2:14" ht="15.75" customHeight="1">
      <c r="B34" s="151"/>
      <c r="C34" s="558" t="s">
        <v>173</v>
      </c>
      <c r="D34" s="559"/>
      <c r="E34" s="150" t="s">
        <v>255</v>
      </c>
      <c r="F34" s="109"/>
      <c r="G34" s="165" t="s">
        <v>26</v>
      </c>
      <c r="H34" s="149"/>
      <c r="I34" s="167"/>
      <c r="J34" s="167"/>
      <c r="K34" s="149"/>
      <c r="L34" s="168"/>
      <c r="M34" s="209"/>
      <c r="N34" s="162"/>
    </row>
    <row r="35" spans="2:14" ht="15.75" customHeight="1">
      <c r="B35" s="151"/>
      <c r="C35" s="149"/>
      <c r="D35" s="149"/>
      <c r="E35" s="150" t="s">
        <v>256</v>
      </c>
      <c r="F35" s="109"/>
      <c r="G35" s="165" t="s">
        <v>26</v>
      </c>
      <c r="H35" s="149"/>
      <c r="I35" s="167"/>
      <c r="J35" s="167"/>
      <c r="K35" s="170"/>
      <c r="L35" s="168"/>
      <c r="M35" s="209"/>
      <c r="N35" s="162"/>
    </row>
    <row r="36" spans="2:14" ht="15.75" customHeight="1">
      <c r="B36" s="151"/>
      <c r="C36" s="558" t="s">
        <v>174</v>
      </c>
      <c r="D36" s="559"/>
      <c r="E36" s="150" t="s">
        <v>257</v>
      </c>
      <c r="F36" s="109"/>
      <c r="G36" s="165" t="s">
        <v>26</v>
      </c>
      <c r="H36" s="149"/>
      <c r="I36" s="167"/>
      <c r="J36" s="167"/>
      <c r="K36" s="170"/>
      <c r="L36" s="168"/>
      <c r="M36" s="209"/>
      <c r="N36" s="162"/>
    </row>
    <row r="37" spans="2:14" ht="15.75" customHeight="1">
      <c r="B37" s="143"/>
      <c r="C37" s="149"/>
      <c r="D37" s="168"/>
      <c r="E37" s="150" t="s">
        <v>258</v>
      </c>
      <c r="F37" s="109"/>
      <c r="G37" s="165"/>
      <c r="H37" s="149"/>
      <c r="I37" s="551" t="s">
        <v>171</v>
      </c>
      <c r="J37" s="214"/>
      <c r="K37" s="170"/>
      <c r="L37" s="168"/>
      <c r="M37" s="209"/>
      <c r="N37" s="162"/>
    </row>
    <row r="38" spans="2:14" ht="15.75" customHeight="1">
      <c r="B38" s="143"/>
      <c r="C38" s="149"/>
      <c r="D38" s="168"/>
      <c r="E38" s="150" t="s">
        <v>259</v>
      </c>
      <c r="F38" s="109"/>
      <c r="G38" s="165"/>
      <c r="H38" s="149"/>
      <c r="I38" s="552"/>
      <c r="J38" s="214"/>
      <c r="K38" s="170"/>
      <c r="L38" s="168"/>
      <c r="M38" s="209"/>
      <c r="N38" s="162"/>
    </row>
    <row r="39" spans="2:14" ht="15.75" customHeight="1">
      <c r="B39" s="143"/>
      <c r="C39" s="149"/>
      <c r="D39" s="174"/>
      <c r="E39" s="153" t="s">
        <v>260</v>
      </c>
      <c r="F39" s="109"/>
      <c r="G39" s="165"/>
      <c r="H39" s="149"/>
      <c r="I39" s="212">
        <f>IF(AND(F33="",F34="",F35="",F36="",F37="",F38="",F39="")=TRUE,"",0.1125*F39*(1.445*F38+2*F37+2*F36+1.5*F35+F34+0.5*F33))</f>
      </c>
      <c r="J39" s="213" t="s">
        <v>170</v>
      </c>
      <c r="K39" s="167"/>
      <c r="L39" s="168"/>
      <c r="M39" s="209"/>
      <c r="N39" s="162"/>
    </row>
    <row r="40" spans="2:14" ht="5.25" customHeight="1">
      <c r="B40" s="152"/>
      <c r="C40" s="156"/>
      <c r="D40" s="157"/>
      <c r="E40" s="154"/>
      <c r="F40" s="156"/>
      <c r="G40" s="166"/>
      <c r="H40" s="149"/>
      <c r="I40" s="171"/>
      <c r="J40" s="171"/>
      <c r="K40" s="171"/>
      <c r="L40" s="171"/>
      <c r="M40" s="171"/>
      <c r="N40" s="163"/>
    </row>
    <row r="41" spans="2:14" ht="9" customHeight="1">
      <c r="B41" s="143"/>
      <c r="C41" s="149"/>
      <c r="D41" s="534" t="s">
        <v>373</v>
      </c>
      <c r="E41" s="579" t="s">
        <v>265</v>
      </c>
      <c r="F41" s="580"/>
      <c r="G41" s="580"/>
      <c r="H41" s="580"/>
      <c r="I41" s="580"/>
      <c r="J41" s="580"/>
      <c r="K41" s="580"/>
      <c r="L41" s="158"/>
      <c r="M41" s="168"/>
      <c r="N41" s="581"/>
    </row>
    <row r="42" spans="2:14" ht="9" customHeight="1" thickBot="1">
      <c r="B42" s="159"/>
      <c r="C42" s="160"/>
      <c r="D42" s="535"/>
      <c r="E42" s="535"/>
      <c r="F42" s="535"/>
      <c r="G42" s="535"/>
      <c r="H42" s="535"/>
      <c r="I42" s="535"/>
      <c r="J42" s="535"/>
      <c r="K42" s="535"/>
      <c r="L42" s="161"/>
      <c r="M42" s="225"/>
      <c r="N42" s="582"/>
    </row>
    <row r="43" ht="6" customHeight="1" thickBot="1"/>
    <row r="44" spans="2:14" ht="18" customHeight="1">
      <c r="B44" s="548" t="s">
        <v>169</v>
      </c>
      <c r="C44" s="553"/>
      <c r="D44" s="553"/>
      <c r="E44" s="553"/>
      <c r="F44" s="553"/>
      <c r="G44" s="553"/>
      <c r="H44" s="539" t="s">
        <v>388</v>
      </c>
      <c r="I44" s="540"/>
      <c r="J44" s="540"/>
      <c r="K44" s="540"/>
      <c r="L44" s="540"/>
      <c r="M44" s="540"/>
      <c r="N44" s="541"/>
    </row>
    <row r="45" spans="2:14" ht="18.75" customHeight="1" thickBot="1">
      <c r="B45" s="193"/>
      <c r="C45" s="408" t="s">
        <v>377</v>
      </c>
      <c r="D45" s="194" t="s">
        <v>375</v>
      </c>
      <c r="E45" s="195" t="s">
        <v>153</v>
      </c>
      <c r="F45" s="107"/>
      <c r="G45" s="207" t="s">
        <v>26</v>
      </c>
      <c r="H45" s="99"/>
      <c r="I45" s="93"/>
      <c r="J45" s="93"/>
      <c r="K45" s="100" t="s">
        <v>154</v>
      </c>
      <c r="L45" s="93"/>
      <c r="M45" s="94"/>
      <c r="N45" s="95"/>
    </row>
    <row r="46" spans="2:14" ht="18" customHeight="1">
      <c r="B46" s="193"/>
      <c r="C46" s="409" t="s">
        <v>378</v>
      </c>
      <c r="D46" s="583" t="s">
        <v>376</v>
      </c>
      <c r="E46" s="195" t="s">
        <v>156</v>
      </c>
      <c r="F46" s="107"/>
      <c r="G46" s="192" t="s">
        <v>26</v>
      </c>
      <c r="H46" s="96"/>
      <c r="I46" s="94"/>
      <c r="J46" s="94"/>
      <c r="K46" s="94"/>
      <c r="L46" s="96"/>
      <c r="M46" s="185" t="s">
        <v>140</v>
      </c>
      <c r="N46" s="95"/>
    </row>
    <row r="47" spans="2:14" ht="15" customHeight="1">
      <c r="B47" s="196"/>
      <c r="C47" s="197"/>
      <c r="D47" s="583"/>
      <c r="E47" s="179" t="s">
        <v>157</v>
      </c>
      <c r="F47" s="109"/>
      <c r="G47" s="192" t="s">
        <v>26</v>
      </c>
      <c r="H47" s="188"/>
      <c r="I47" s="222"/>
      <c r="J47" s="589" t="s">
        <v>172</v>
      </c>
      <c r="K47" s="589"/>
      <c r="L47" s="590"/>
      <c r="M47" s="186">
        <f>0.95*POWER(POWER(F45,2)+POWER(F46,2),0.5)</f>
        <v>0</v>
      </c>
      <c r="N47" s="205"/>
    </row>
    <row r="48" spans="2:14" ht="15.75" customHeight="1">
      <c r="B48" s="196"/>
      <c r="C48" s="188"/>
      <c r="D48" s="583"/>
      <c r="E48" s="179" t="s">
        <v>158</v>
      </c>
      <c r="F48" s="109"/>
      <c r="G48" s="192" t="s">
        <v>26</v>
      </c>
      <c r="H48" s="188"/>
      <c r="I48" s="554" t="s">
        <v>171</v>
      </c>
      <c r="J48" s="591"/>
      <c r="K48" s="591"/>
      <c r="L48" s="592"/>
      <c r="M48" s="186">
        <f>M47</f>
        <v>0</v>
      </c>
      <c r="N48" s="205"/>
    </row>
    <row r="49" spans="2:14" ht="15.75" customHeight="1">
      <c r="B49" s="196"/>
      <c r="C49" s="197"/>
      <c r="D49" s="198"/>
      <c r="E49" s="179" t="s">
        <v>261</v>
      </c>
      <c r="F49" s="109"/>
      <c r="G49" s="192" t="s">
        <v>26</v>
      </c>
      <c r="H49" s="188"/>
      <c r="I49" s="555"/>
      <c r="J49" s="208"/>
      <c r="K49" s="221" t="s">
        <v>159</v>
      </c>
      <c r="L49" s="188"/>
      <c r="M49" s="186">
        <f>1.8*F46</f>
        <v>0</v>
      </c>
      <c r="N49" s="206"/>
    </row>
    <row r="50" spans="2:14" ht="15.75" customHeight="1">
      <c r="B50" s="196"/>
      <c r="C50" s="197"/>
      <c r="D50" s="198"/>
      <c r="E50" s="179" t="s">
        <v>262</v>
      </c>
      <c r="F50" s="109"/>
      <c r="G50" s="192" t="s">
        <v>26</v>
      </c>
      <c r="H50" s="188"/>
      <c r="I50" s="212">
        <f>IF(AND(F47="",F48="",F49="",F50="")=TRUE,"",(F47+F48)/2*(F50+4*F49)/6)</f>
      </c>
      <c r="J50" s="217" t="s">
        <v>170</v>
      </c>
      <c r="K50" s="221" t="s">
        <v>159</v>
      </c>
      <c r="L50" s="188"/>
      <c r="M50" s="186">
        <f>1.8*F46</f>
        <v>0</v>
      </c>
      <c r="N50" s="206"/>
    </row>
    <row r="51" spans="2:14" ht="6" customHeight="1">
      <c r="B51" s="199"/>
      <c r="C51" s="181"/>
      <c r="D51" s="200"/>
      <c r="E51" s="180"/>
      <c r="F51" s="181"/>
      <c r="G51" s="182"/>
      <c r="H51" s="181"/>
      <c r="I51" s="183"/>
      <c r="J51" s="183"/>
      <c r="K51" s="183"/>
      <c r="L51" s="183"/>
      <c r="M51" s="183"/>
      <c r="N51" s="184"/>
    </row>
    <row r="52" spans="2:14" ht="9" customHeight="1">
      <c r="B52" s="196"/>
      <c r="C52" s="188"/>
      <c r="D52" s="571" t="s">
        <v>373</v>
      </c>
      <c r="E52" s="573" t="s">
        <v>264</v>
      </c>
      <c r="F52" s="574"/>
      <c r="G52" s="574"/>
      <c r="H52" s="574"/>
      <c r="I52" s="574"/>
      <c r="J52" s="574"/>
      <c r="K52" s="574"/>
      <c r="L52" s="201"/>
      <c r="M52" s="560">
        <f>(M47+M48)/2*(M50+4*M49)/6</f>
        <v>0</v>
      </c>
      <c r="N52" s="575" t="s">
        <v>146</v>
      </c>
    </row>
    <row r="53" spans="2:14" ht="9" customHeight="1" thickBot="1">
      <c r="B53" s="202"/>
      <c r="C53" s="203"/>
      <c r="D53" s="572"/>
      <c r="E53" s="572"/>
      <c r="F53" s="572"/>
      <c r="G53" s="572"/>
      <c r="H53" s="572"/>
      <c r="I53" s="572"/>
      <c r="J53" s="572"/>
      <c r="K53" s="572"/>
      <c r="L53" s="204"/>
      <c r="M53" s="561"/>
      <c r="N53" s="576"/>
    </row>
    <row r="54" spans="2:14" ht="17.25" customHeight="1">
      <c r="B54" s="548" t="s">
        <v>160</v>
      </c>
      <c r="C54" s="553"/>
      <c r="D54" s="553"/>
      <c r="E54" s="553"/>
      <c r="F54" s="553"/>
      <c r="G54" s="553"/>
      <c r="H54" s="539" t="s">
        <v>263</v>
      </c>
      <c r="I54" s="540"/>
      <c r="J54" s="540"/>
      <c r="K54" s="540"/>
      <c r="L54" s="540"/>
      <c r="M54" s="540"/>
      <c r="N54" s="541"/>
    </row>
    <row r="55" spans="2:14" ht="17.25" customHeight="1" thickBot="1">
      <c r="B55" s="175"/>
      <c r="C55" s="556" t="s">
        <v>379</v>
      </c>
      <c r="D55" s="586" t="s">
        <v>374</v>
      </c>
      <c r="E55" s="176" t="s">
        <v>162</v>
      </c>
      <c r="F55" s="107"/>
      <c r="G55" s="192" t="s">
        <v>26</v>
      </c>
      <c r="H55" s="96"/>
      <c r="I55" s="102"/>
      <c r="J55" s="102"/>
      <c r="K55" s="100" t="s">
        <v>154</v>
      </c>
      <c r="L55" s="96"/>
      <c r="M55" s="185" t="s">
        <v>140</v>
      </c>
      <c r="N55" s="95"/>
    </row>
    <row r="56" spans="2:14" ht="15.75" customHeight="1">
      <c r="B56" s="177">
        <f>POWER(POWER(F45,2)+POWER(F21,2),0.5)</f>
        <v>0</v>
      </c>
      <c r="C56" s="557"/>
      <c r="D56" s="587"/>
      <c r="E56" s="179" t="s">
        <v>157</v>
      </c>
      <c r="F56" s="109"/>
      <c r="G56" s="192" t="s">
        <v>26</v>
      </c>
      <c r="H56" s="188"/>
      <c r="I56" s="189"/>
      <c r="J56" s="189"/>
      <c r="K56" s="215" t="str">
        <f>IF(OR(F$55="",F$55=0),"1.08 * RAC ( ISP² + J² )","1.04 * RAC ( ISP² + J² )")</f>
        <v>1.08 * RAC ( ISP² + J² )</v>
      </c>
      <c r="L56" s="190">
        <f>IF(F56="",M56,F56)</f>
        <v>0</v>
      </c>
      <c r="M56" s="186">
        <f>IF(OR(F$55="",F$55=0),1.08*B$56,1.04*B$56)</f>
        <v>0</v>
      </c>
      <c r="N56" s="187" t="s">
        <v>26</v>
      </c>
    </row>
    <row r="57" spans="1:14" ht="15.75" customHeight="1">
      <c r="A57" s="98"/>
      <c r="B57" s="178"/>
      <c r="C57" s="220"/>
      <c r="D57" s="588"/>
      <c r="E57" s="179" t="s">
        <v>158</v>
      </c>
      <c r="F57" s="109"/>
      <c r="G57" s="192" t="s">
        <v>26</v>
      </c>
      <c r="H57" s="188"/>
      <c r="I57" s="554" t="s">
        <v>171</v>
      </c>
      <c r="J57" s="191"/>
      <c r="K57" s="216" t="str">
        <f>IF(OR(F$55="",F$55=0),".95 * RAC ( ISP² + J² )"," .90 * RAC ( ISP² + J² )")</f>
        <v>.95 * RAC ( ISP² + J² )</v>
      </c>
      <c r="L57" s="190">
        <f>IF(F57="",M57,F57)</f>
        <v>0</v>
      </c>
      <c r="M57" s="186">
        <f>IF(OR(F$55="",F$55=0),0.95*B$56,0.9*B$56)</f>
        <v>0</v>
      </c>
      <c r="N57" s="187" t="s">
        <v>26</v>
      </c>
    </row>
    <row r="58" spans="1:14" ht="14.25" customHeight="1">
      <c r="A58" s="98"/>
      <c r="B58" s="101"/>
      <c r="C58" s="105"/>
      <c r="D58" s="106"/>
      <c r="E58" s="179" t="s">
        <v>261</v>
      </c>
      <c r="F58" s="109"/>
      <c r="G58" s="192" t="s">
        <v>26</v>
      </c>
      <c r="H58" s="188"/>
      <c r="I58" s="555"/>
      <c r="J58" s="191"/>
      <c r="K58" s="216" t="str">
        <f>IF(OR(F$55="",F$55=0),"1.71 * SPL","1.62 * TPS")</f>
        <v>1.71 * SPL</v>
      </c>
      <c r="L58" s="190">
        <f>IF(F58="",M58,F58)</f>
        <v>0</v>
      </c>
      <c r="M58" s="186">
        <f>IF(OR(F$55="",F$55=0),1.71*F$46,1.62*F$55)</f>
        <v>0</v>
      </c>
      <c r="N58" s="187" t="s">
        <v>26</v>
      </c>
    </row>
    <row r="59" spans="1:14" ht="15.75" customHeight="1">
      <c r="A59" s="98"/>
      <c r="B59" s="101"/>
      <c r="C59" s="94"/>
      <c r="D59" s="94"/>
      <c r="E59" s="179" t="s">
        <v>262</v>
      </c>
      <c r="F59" s="109"/>
      <c r="G59" s="192" t="s">
        <v>26</v>
      </c>
      <c r="H59" s="188"/>
      <c r="I59" s="212">
        <f>IF(AND(F55="",F56="",F57="",F58="",F59="")=TRUE,"",(F56+F57)/2*(F59+4*F58)/6)</f>
      </c>
      <c r="J59" s="217" t="s">
        <v>170</v>
      </c>
      <c r="K59" s="216" t="str">
        <f>IF(OR(F$55="",F$55=0),"1.8 * SPL","1.70 * TPS")</f>
        <v>1.8 * SPL</v>
      </c>
      <c r="L59" s="190">
        <f>IF(F59="",M59,F59)</f>
        <v>0</v>
      </c>
      <c r="M59" s="186">
        <f>IF(OR(F$55="",F$55=0),1.8*F$46,1.7*F$55)</f>
        <v>0</v>
      </c>
      <c r="N59" s="187" t="s">
        <v>26</v>
      </c>
    </row>
    <row r="60" spans="2:14" ht="4.5" customHeight="1">
      <c r="B60" s="103"/>
      <c r="C60" s="96"/>
      <c r="D60" s="104"/>
      <c r="E60" s="180"/>
      <c r="F60" s="181"/>
      <c r="G60" s="182"/>
      <c r="H60" s="181"/>
      <c r="I60" s="183"/>
      <c r="J60" s="183"/>
      <c r="K60" s="183"/>
      <c r="L60" s="183"/>
      <c r="M60" s="183"/>
      <c r="N60" s="184"/>
    </row>
    <row r="61" spans="2:14" ht="9" customHeight="1">
      <c r="B61" s="218"/>
      <c r="C61" s="188"/>
      <c r="D61" s="571" t="s">
        <v>373</v>
      </c>
      <c r="E61" s="573" t="s">
        <v>264</v>
      </c>
      <c r="F61" s="574"/>
      <c r="G61" s="574"/>
      <c r="H61" s="574"/>
      <c r="I61" s="574"/>
      <c r="J61" s="574"/>
      <c r="K61" s="574"/>
      <c r="L61" s="201"/>
      <c r="M61" s="560">
        <f>(L56+L57)/2*(L59+4*L58)/6</f>
        <v>0</v>
      </c>
      <c r="N61" s="575" t="s">
        <v>146</v>
      </c>
    </row>
    <row r="62" spans="2:14" ht="9" customHeight="1" thickBot="1">
      <c r="B62" s="219"/>
      <c r="C62" s="203"/>
      <c r="D62" s="572"/>
      <c r="E62" s="572"/>
      <c r="F62" s="572"/>
      <c r="G62" s="572"/>
      <c r="H62" s="572"/>
      <c r="I62" s="572"/>
      <c r="J62" s="572"/>
      <c r="K62" s="572"/>
      <c r="L62" s="204"/>
      <c r="M62" s="561"/>
      <c r="N62" s="576"/>
    </row>
    <row r="63" ht="5.25" customHeight="1"/>
    <row r="65" ht="6" customHeight="1"/>
    <row r="66" ht="3.75" customHeight="1"/>
  </sheetData>
  <sheetProtection sheet="1" selectLockedCells="1"/>
  <mergeCells count="51">
    <mergeCell ref="D61:D62"/>
    <mergeCell ref="E61:K62"/>
    <mergeCell ref="M61:M62"/>
    <mergeCell ref="J47:L48"/>
    <mergeCell ref="H54:N54"/>
    <mergeCell ref="B32:G32"/>
    <mergeCell ref="C34:D34"/>
    <mergeCell ref="M30:M31"/>
    <mergeCell ref="N30:N31"/>
    <mergeCell ref="C27:D27"/>
    <mergeCell ref="D46:D48"/>
    <mergeCell ref="D9:D10"/>
    <mergeCell ref="D55:D57"/>
    <mergeCell ref="M52:M53"/>
    <mergeCell ref="N52:N53"/>
    <mergeCell ref="N16:N17"/>
    <mergeCell ref="N61:N62"/>
    <mergeCell ref="C23:D23"/>
    <mergeCell ref="D41:D42"/>
    <mergeCell ref="E41:K42"/>
    <mergeCell ref="H44:N44"/>
    <mergeCell ref="N41:N42"/>
    <mergeCell ref="E30:K31"/>
    <mergeCell ref="M16:M17"/>
    <mergeCell ref="B54:G54"/>
    <mergeCell ref="B44:G44"/>
    <mergeCell ref="I37:I38"/>
    <mergeCell ref="C36:D36"/>
    <mergeCell ref="B2:N2"/>
    <mergeCell ref="B3:N3"/>
    <mergeCell ref="E4:G4"/>
    <mergeCell ref="H4:N4"/>
    <mergeCell ref="D52:D53"/>
    <mergeCell ref="B6:G6"/>
    <mergeCell ref="I26:I27"/>
    <mergeCell ref="B19:G19"/>
    <mergeCell ref="I57:I58"/>
    <mergeCell ref="C55:C56"/>
    <mergeCell ref="I48:I49"/>
    <mergeCell ref="C25:D25"/>
    <mergeCell ref="E52:K53"/>
    <mergeCell ref="B4:D4"/>
    <mergeCell ref="H6:N6"/>
    <mergeCell ref="I10:K10"/>
    <mergeCell ref="H32:N32"/>
    <mergeCell ref="D30:D31"/>
    <mergeCell ref="B12:D13"/>
    <mergeCell ref="H19:N19"/>
    <mergeCell ref="K28:L28"/>
    <mergeCell ref="D16:D17"/>
    <mergeCell ref="E16:K17"/>
  </mergeCells>
  <printOptions horizontalCentered="1"/>
  <pageMargins left="0.1968503937007874" right="0.1968503937007874" top="0.3937007874015748" bottom="0.3937007874015748" header="0.1968503937007874" footer="0.03937007874015748"/>
  <pageSetup orientation="portrait" paperSize="9" r:id="rId3"/>
  <headerFooter alignWithMargins="0">
    <oddHeader>&amp;C&amp;F</oddHeader>
    <oddFooter>&amp;CPage &amp;P de &amp;N</oddFooter>
  </headerFooter>
  <legacyDrawing r:id="rId2"/>
  <oleObjects>
    <oleObject progId="Equation.3" shapeId="39190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2:I49"/>
  <sheetViews>
    <sheetView zoomScalePageLayoutView="0" workbookViewId="0" topLeftCell="A1">
      <selection activeCell="C33" sqref="C33:C35"/>
    </sheetView>
  </sheetViews>
  <sheetFormatPr defaultColWidth="12" defaultRowHeight="11.25"/>
  <cols>
    <col min="1" max="2" width="9.33203125" style="0" customWidth="1"/>
    <col min="3" max="3" width="27.16015625" style="0" customWidth="1"/>
    <col min="4" max="5" width="9.33203125" style="0" customWidth="1"/>
    <col min="6" max="6" width="43.5" style="0" customWidth="1"/>
    <col min="7" max="7" width="9.33203125" style="0" customWidth="1"/>
    <col min="8" max="8" width="44.33203125" style="0" customWidth="1"/>
  </cols>
  <sheetData>
    <row r="2" spans="1:9" ht="11.25">
      <c r="A2" s="2"/>
      <c r="B2" s="2"/>
      <c r="C2" s="2"/>
      <c r="D2" s="2"/>
      <c r="E2" s="2"/>
      <c r="F2" s="2"/>
      <c r="G2" s="2"/>
      <c r="H2" s="2"/>
      <c r="I2" s="2"/>
    </row>
    <row r="3" spans="1:9" ht="16.5" customHeight="1">
      <c r="A3" s="2"/>
      <c r="B3" s="74" t="s">
        <v>27</v>
      </c>
      <c r="C3" s="70" t="s">
        <v>35</v>
      </c>
      <c r="D3" s="2"/>
      <c r="E3" s="73" t="s">
        <v>36</v>
      </c>
      <c r="F3" s="70" t="s">
        <v>57</v>
      </c>
      <c r="G3" s="73" t="s">
        <v>43</v>
      </c>
      <c r="H3" s="70" t="s">
        <v>56</v>
      </c>
      <c r="I3" s="2"/>
    </row>
    <row r="4" spans="1:9" ht="11.25">
      <c r="A4" s="2"/>
      <c r="B4" s="75"/>
      <c r="C4" s="71" t="s">
        <v>31</v>
      </c>
      <c r="D4" s="2"/>
      <c r="E4" s="71"/>
      <c r="F4" s="71" t="s">
        <v>37</v>
      </c>
      <c r="G4" s="2"/>
      <c r="H4" s="71" t="s">
        <v>44</v>
      </c>
      <c r="I4" s="2"/>
    </row>
    <row r="5" spans="1:9" ht="11.25">
      <c r="A5" s="2"/>
      <c r="B5" s="75"/>
      <c r="C5" s="71" t="s">
        <v>28</v>
      </c>
      <c r="D5" s="2"/>
      <c r="E5" s="71"/>
      <c r="F5" s="71" t="s">
        <v>39</v>
      </c>
      <c r="G5" s="2"/>
      <c r="H5" s="71" t="s">
        <v>48</v>
      </c>
      <c r="I5" s="2"/>
    </row>
    <row r="6" spans="1:9" ht="11.25">
      <c r="A6" s="2"/>
      <c r="B6" s="75"/>
      <c r="C6" s="71" t="s">
        <v>29</v>
      </c>
      <c r="D6" s="2"/>
      <c r="E6" s="71"/>
      <c r="F6" s="71" t="s">
        <v>40</v>
      </c>
      <c r="G6" s="2"/>
      <c r="H6" s="71" t="s">
        <v>45</v>
      </c>
      <c r="I6" s="2"/>
    </row>
    <row r="7" spans="1:9" ht="11.25">
      <c r="A7" s="2"/>
      <c r="B7" s="75"/>
      <c r="C7" s="71" t="s">
        <v>38</v>
      </c>
      <c r="D7" s="2"/>
      <c r="E7" s="71"/>
      <c r="F7" s="71" t="s">
        <v>41</v>
      </c>
      <c r="G7" s="2"/>
      <c r="H7" s="71" t="s">
        <v>46</v>
      </c>
      <c r="I7" s="2"/>
    </row>
    <row r="8" spans="1:9" ht="11.25">
      <c r="A8" s="2"/>
      <c r="B8" s="75"/>
      <c r="C8" s="71" t="s">
        <v>30</v>
      </c>
      <c r="D8" s="2"/>
      <c r="E8" s="71"/>
      <c r="F8" s="71" t="s">
        <v>42</v>
      </c>
      <c r="G8" s="2"/>
      <c r="H8" s="71" t="s">
        <v>47</v>
      </c>
      <c r="I8" s="2"/>
    </row>
    <row r="9" spans="1:9" ht="11.25">
      <c r="A9" s="2"/>
      <c r="B9" s="75"/>
      <c r="C9" s="71" t="s">
        <v>32</v>
      </c>
      <c r="D9" s="2"/>
      <c r="E9" s="71"/>
      <c r="F9" s="2"/>
      <c r="G9" s="2"/>
      <c r="H9" s="71"/>
      <c r="I9" s="2"/>
    </row>
    <row r="10" spans="1:9" ht="11.25">
      <c r="A10" s="2"/>
      <c r="B10" s="75"/>
      <c r="C10" s="71" t="s">
        <v>33</v>
      </c>
      <c r="D10" s="2"/>
      <c r="E10" s="71"/>
      <c r="F10" s="2"/>
      <c r="G10" s="2"/>
      <c r="H10" s="71"/>
      <c r="I10" s="2"/>
    </row>
    <row r="11" spans="1:9" ht="11.25">
      <c r="A11" s="2"/>
      <c r="B11" s="75"/>
      <c r="C11" s="71" t="s">
        <v>34</v>
      </c>
      <c r="D11" s="2"/>
      <c r="E11" s="71"/>
      <c r="F11" s="2"/>
      <c r="G11" s="2"/>
      <c r="H11" s="71"/>
      <c r="I11" s="2"/>
    </row>
    <row r="12" spans="1:9" ht="11.25">
      <c r="A12" s="2"/>
      <c r="B12" s="75"/>
      <c r="C12" s="2"/>
      <c r="D12" s="2"/>
      <c r="E12" s="71"/>
      <c r="F12" s="2"/>
      <c r="G12" s="2"/>
      <c r="H12" s="71"/>
      <c r="I12" s="2"/>
    </row>
    <row r="13" spans="1:9" ht="11.25">
      <c r="A13" s="2"/>
      <c r="B13" s="76"/>
      <c r="D13" s="2"/>
      <c r="E13" s="71"/>
      <c r="F13" s="2"/>
      <c r="G13" s="2"/>
      <c r="H13" s="71"/>
      <c r="I13" s="2"/>
    </row>
    <row r="14" spans="1:9" ht="11.25">
      <c r="A14" s="2"/>
      <c r="B14" s="76"/>
      <c r="D14" s="2"/>
      <c r="E14" s="71"/>
      <c r="F14" s="71"/>
      <c r="G14" s="2"/>
      <c r="H14" s="71"/>
      <c r="I14" s="2"/>
    </row>
    <row r="15" spans="1:9" ht="16.5" customHeight="1">
      <c r="A15" s="2"/>
      <c r="B15" s="74" t="s">
        <v>50</v>
      </c>
      <c r="C15" s="70" t="s">
        <v>58</v>
      </c>
      <c r="D15" s="2"/>
      <c r="E15" s="74" t="s">
        <v>61</v>
      </c>
      <c r="F15" s="70" t="s">
        <v>62</v>
      </c>
      <c r="G15" s="74" t="s">
        <v>75</v>
      </c>
      <c r="H15" s="70" t="s">
        <v>76</v>
      </c>
      <c r="I15" s="2"/>
    </row>
    <row r="16" spans="1:9" ht="11.25">
      <c r="A16" s="2"/>
      <c r="B16" s="74" t="s">
        <v>59</v>
      </c>
      <c r="C16" s="71" t="s">
        <v>51</v>
      </c>
      <c r="D16" s="2"/>
      <c r="E16" s="2"/>
      <c r="F16" s="71" t="s">
        <v>63</v>
      </c>
      <c r="G16" s="2"/>
      <c r="H16" s="71" t="s">
        <v>77</v>
      </c>
      <c r="I16" s="2"/>
    </row>
    <row r="17" spans="1:9" ht="11.25">
      <c r="A17" s="2"/>
      <c r="B17" s="74" t="s">
        <v>60</v>
      </c>
      <c r="C17" s="71" t="s">
        <v>52</v>
      </c>
      <c r="D17" s="2"/>
      <c r="E17" s="2"/>
      <c r="F17" s="71" t="s">
        <v>64</v>
      </c>
      <c r="G17" s="2"/>
      <c r="H17" s="71" t="s">
        <v>79</v>
      </c>
      <c r="I17" s="2"/>
    </row>
    <row r="18" spans="1:9" ht="11.25">
      <c r="A18" s="2"/>
      <c r="B18" s="72"/>
      <c r="C18" s="71" t="s">
        <v>53</v>
      </c>
      <c r="D18" s="2"/>
      <c r="E18" s="2"/>
      <c r="F18" s="71"/>
      <c r="G18" s="2"/>
      <c r="H18" s="71" t="s">
        <v>46</v>
      </c>
      <c r="I18" s="2"/>
    </row>
    <row r="19" spans="1:9" ht="11.25">
      <c r="A19" s="2"/>
      <c r="B19" s="2"/>
      <c r="C19" s="71" t="s">
        <v>54</v>
      </c>
      <c r="D19" s="2"/>
      <c r="E19" s="2"/>
      <c r="F19" s="71"/>
      <c r="G19" s="2"/>
      <c r="H19" s="71" t="s">
        <v>78</v>
      </c>
      <c r="I19" s="2"/>
    </row>
    <row r="20" spans="1:9" ht="11.25">
      <c r="A20" s="2"/>
      <c r="B20" s="2"/>
      <c r="C20" s="71" t="s">
        <v>55</v>
      </c>
      <c r="D20" s="2"/>
      <c r="E20" s="2"/>
      <c r="F20" s="71"/>
      <c r="G20" s="2"/>
      <c r="H20" s="71"/>
      <c r="I20" s="2"/>
    </row>
    <row r="21" spans="2:8" ht="11.25">
      <c r="B21" s="2"/>
      <c r="C21" s="71" t="s">
        <v>111</v>
      </c>
      <c r="F21" s="50"/>
      <c r="H21" s="50"/>
    </row>
    <row r="22" spans="6:8" ht="11.25">
      <c r="F22" s="50"/>
      <c r="H22" s="50"/>
    </row>
    <row r="23" spans="2:8" ht="11.25">
      <c r="B23" s="74" t="s">
        <v>90</v>
      </c>
      <c r="C23" s="70" t="s">
        <v>126</v>
      </c>
      <c r="E23" s="74" t="s">
        <v>98</v>
      </c>
      <c r="F23" s="70" t="s">
        <v>100</v>
      </c>
      <c r="G23" s="74" t="s">
        <v>99</v>
      </c>
      <c r="H23" s="70" t="s">
        <v>101</v>
      </c>
    </row>
    <row r="24" spans="2:8" ht="11.25">
      <c r="B24" s="2"/>
      <c r="C24" s="71" t="s">
        <v>111</v>
      </c>
      <c r="F24" s="50" t="s">
        <v>102</v>
      </c>
      <c r="H24" s="50" t="s">
        <v>106</v>
      </c>
    </row>
    <row r="25" spans="2:8" ht="11.25">
      <c r="B25" s="2"/>
      <c r="C25" s="71" t="s">
        <v>44</v>
      </c>
      <c r="F25" s="50" t="s">
        <v>103</v>
      </c>
      <c r="H25" s="50" t="s">
        <v>107</v>
      </c>
    </row>
    <row r="26" spans="2:8" ht="11.25">
      <c r="B26" s="2"/>
      <c r="C26" s="71" t="s">
        <v>110</v>
      </c>
      <c r="F26" s="50" t="s">
        <v>104</v>
      </c>
      <c r="H26" s="50" t="s">
        <v>108</v>
      </c>
    </row>
    <row r="27" spans="2:8" ht="11.25">
      <c r="B27" s="2"/>
      <c r="C27" s="2"/>
      <c r="F27" s="50" t="s">
        <v>105</v>
      </c>
      <c r="H27" s="50" t="s">
        <v>109</v>
      </c>
    </row>
    <row r="28" spans="2:8" ht="11.25">
      <c r="B28" s="2"/>
      <c r="C28" s="2"/>
      <c r="F28" s="50"/>
      <c r="H28" s="89" t="s">
        <v>131</v>
      </c>
    </row>
    <row r="29" spans="2:8" ht="11.25">
      <c r="B29" s="2"/>
      <c r="C29" s="2"/>
      <c r="F29" s="50"/>
      <c r="H29" s="88"/>
    </row>
    <row r="30" spans="2:8" ht="11.25">
      <c r="B30" s="2"/>
      <c r="C30" s="2"/>
      <c r="F30" s="50"/>
      <c r="H30" s="88"/>
    </row>
    <row r="31" spans="2:8" ht="11.25">
      <c r="B31" s="2"/>
      <c r="C31" s="2"/>
      <c r="F31" s="50"/>
      <c r="H31" s="50"/>
    </row>
    <row r="32" spans="2:8" ht="11.25">
      <c r="B32" s="74" t="s">
        <v>164</v>
      </c>
      <c r="C32" s="70" t="s">
        <v>165</v>
      </c>
      <c r="E32" s="74" t="s">
        <v>92</v>
      </c>
      <c r="F32" s="70" t="s">
        <v>132</v>
      </c>
      <c r="G32" s="74" t="s">
        <v>91</v>
      </c>
      <c r="H32" s="70" t="s">
        <v>93</v>
      </c>
    </row>
    <row r="33" spans="3:8" ht="11.25">
      <c r="C33" s="50" t="s">
        <v>166</v>
      </c>
      <c r="F33" s="50" t="s">
        <v>127</v>
      </c>
      <c r="H33" s="50" t="s">
        <v>112</v>
      </c>
    </row>
    <row r="34" spans="3:8" ht="11.25">
      <c r="C34" s="50" t="s">
        <v>167</v>
      </c>
      <c r="F34" s="50" t="s">
        <v>128</v>
      </c>
      <c r="H34" s="50" t="s">
        <v>113</v>
      </c>
    </row>
    <row r="35" spans="3:6" ht="11.25">
      <c r="C35" s="50" t="s">
        <v>168</v>
      </c>
      <c r="F35" s="50" t="s">
        <v>129</v>
      </c>
    </row>
    <row r="36" ht="11.25">
      <c r="F36" s="50" t="s">
        <v>130</v>
      </c>
    </row>
    <row r="37" spans="3:6" ht="11.25">
      <c r="C37" s="50"/>
      <c r="F37" s="50"/>
    </row>
    <row r="38" ht="11.25">
      <c r="C38" s="50"/>
    </row>
    <row r="39" spans="3:8" ht="11.25">
      <c r="C39" s="50"/>
      <c r="H39" s="50"/>
    </row>
    <row r="40" ht="11.25">
      <c r="C40" s="50"/>
    </row>
    <row r="41" ht="11.25">
      <c r="C41" s="50"/>
    </row>
    <row r="42" spans="3:8" ht="11.25">
      <c r="C42" s="50"/>
      <c r="E42" s="74" t="s">
        <v>94</v>
      </c>
      <c r="F42" s="70" t="s">
        <v>95</v>
      </c>
      <c r="G42" s="74" t="s">
        <v>96</v>
      </c>
      <c r="H42" s="70" t="s">
        <v>97</v>
      </c>
    </row>
    <row r="43" spans="6:8" ht="11.25">
      <c r="F43" s="50" t="s">
        <v>120</v>
      </c>
      <c r="H43" s="50" t="s">
        <v>114</v>
      </c>
    </row>
    <row r="44" spans="6:8" ht="11.25">
      <c r="F44" s="50" t="s">
        <v>121</v>
      </c>
      <c r="H44" s="50" t="s">
        <v>115</v>
      </c>
    </row>
    <row r="45" spans="6:8" ht="11.25">
      <c r="F45" s="50" t="s">
        <v>125</v>
      </c>
      <c r="H45" s="50" t="s">
        <v>116</v>
      </c>
    </row>
    <row r="46" spans="6:8" ht="11.25">
      <c r="F46" s="50" t="s">
        <v>124</v>
      </c>
      <c r="H46" s="50" t="s">
        <v>117</v>
      </c>
    </row>
    <row r="47" spans="6:8" ht="11.25">
      <c r="F47" s="50" t="s">
        <v>122</v>
      </c>
      <c r="H47" s="50" t="s">
        <v>118</v>
      </c>
    </row>
    <row r="48" spans="6:8" ht="11.25">
      <c r="F48" s="50" t="s">
        <v>123</v>
      </c>
      <c r="H48" s="50" t="s">
        <v>119</v>
      </c>
    </row>
    <row r="49" ht="11.25">
      <c r="H49" s="50" t="s">
        <v>133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L69"/>
  <sheetViews>
    <sheetView workbookViewId="0" topLeftCell="A1">
      <selection activeCell="A1" sqref="A1"/>
    </sheetView>
  </sheetViews>
  <sheetFormatPr defaultColWidth="12" defaultRowHeight="11.25"/>
  <cols>
    <col min="1" max="1" width="4.5" style="0" customWidth="1"/>
    <col min="2" max="3" width="9.33203125" style="0" customWidth="1"/>
    <col min="4" max="4" width="2.83203125" style="0" customWidth="1"/>
    <col min="5" max="6" width="13.5" style="0" customWidth="1"/>
    <col min="7" max="9" width="9.33203125" style="0" customWidth="1"/>
    <col min="10" max="10" width="2.83203125" style="0" customWidth="1"/>
    <col min="11" max="12" width="13.5" style="0" customWidth="1"/>
    <col min="13" max="13" width="4.5" style="0" customWidth="1"/>
  </cols>
  <sheetData>
    <row r="2" spans="3:11" ht="27" customHeight="1" thickBot="1">
      <c r="C2" s="237" t="s">
        <v>191</v>
      </c>
      <c r="E2" s="596"/>
      <c r="F2" s="597"/>
      <c r="G2" s="597"/>
      <c r="H2" s="597"/>
      <c r="I2" s="597"/>
      <c r="J2" s="597"/>
      <c r="K2" s="598"/>
    </row>
    <row r="3" ht="12" thickTop="1"/>
    <row r="43" spans="2:12" ht="21.75" customHeight="1" thickBot="1">
      <c r="B43" s="599" t="s">
        <v>192</v>
      </c>
      <c r="C43" s="600"/>
      <c r="D43" s="600"/>
      <c r="E43" s="600"/>
      <c r="F43" s="601"/>
      <c r="H43" s="599" t="s">
        <v>193</v>
      </c>
      <c r="I43" s="600"/>
      <c r="J43" s="600"/>
      <c r="K43" s="600"/>
      <c r="L43" s="601"/>
    </row>
    <row r="44" ht="12" thickTop="1"/>
    <row r="45" spans="2:12" ht="11.25">
      <c r="B45" s="226"/>
      <c r="C45" s="227"/>
      <c r="D45" s="227"/>
      <c r="E45" s="227"/>
      <c r="F45" s="228"/>
      <c r="H45" s="226"/>
      <c r="I45" s="227"/>
      <c r="J45" s="227"/>
      <c r="K45" s="227"/>
      <c r="L45" s="228"/>
    </row>
    <row r="46" spans="2:12" ht="12.75">
      <c r="B46" s="229" t="s">
        <v>200</v>
      </c>
      <c r="C46" s="230"/>
      <c r="D46" s="98"/>
      <c r="E46" s="231" t="s">
        <v>180</v>
      </c>
      <c r="F46" s="232"/>
      <c r="H46" s="229" t="s">
        <v>198</v>
      </c>
      <c r="I46" s="230"/>
      <c r="J46" s="98"/>
      <c r="K46" s="231" t="s">
        <v>199</v>
      </c>
      <c r="L46" s="232"/>
    </row>
    <row r="47" spans="2:12" ht="12.75">
      <c r="B47" s="229"/>
      <c r="C47" s="98"/>
      <c r="D47" s="98"/>
      <c r="F47" s="232"/>
      <c r="H47" s="229"/>
      <c r="I47" s="98"/>
      <c r="J47" s="98"/>
      <c r="K47" s="231"/>
      <c r="L47" s="232"/>
    </row>
    <row r="48" spans="2:12" ht="12.75">
      <c r="B48" s="229" t="s">
        <v>206</v>
      </c>
      <c r="C48" s="230"/>
      <c r="D48" s="98"/>
      <c r="E48" s="405" t="s">
        <v>358</v>
      </c>
      <c r="F48" s="232"/>
      <c r="H48" s="229" t="s">
        <v>195</v>
      </c>
      <c r="I48" s="230"/>
      <c r="J48" s="98"/>
      <c r="K48" s="231" t="s">
        <v>196</v>
      </c>
      <c r="L48" s="232"/>
    </row>
    <row r="49" spans="2:12" ht="12.75">
      <c r="B49" s="229"/>
      <c r="C49" s="98"/>
      <c r="D49" s="98"/>
      <c r="E49" s="231"/>
      <c r="F49" s="232"/>
      <c r="H49" s="229"/>
      <c r="I49" s="98"/>
      <c r="J49" s="98"/>
      <c r="K49" s="231"/>
      <c r="L49" s="232"/>
    </row>
    <row r="50" spans="2:12" ht="12.75">
      <c r="B50" s="229" t="s">
        <v>194</v>
      </c>
      <c r="C50" s="230"/>
      <c r="D50" s="98"/>
      <c r="E50" s="231" t="s">
        <v>203</v>
      </c>
      <c r="F50" s="232"/>
      <c r="H50" s="229" t="s">
        <v>201</v>
      </c>
      <c r="I50" s="230"/>
      <c r="J50" s="98"/>
      <c r="K50" s="231" t="s">
        <v>202</v>
      </c>
      <c r="L50" s="232"/>
    </row>
    <row r="51" spans="2:12" ht="13.5" thickBot="1">
      <c r="B51" s="229"/>
      <c r="C51" s="98"/>
      <c r="D51" s="98"/>
      <c r="E51" s="231"/>
      <c r="F51" s="232"/>
      <c r="H51" s="229"/>
      <c r="I51" s="98"/>
      <c r="J51" s="98"/>
      <c r="K51" s="231"/>
      <c r="L51" s="232"/>
    </row>
    <row r="52" spans="2:12" ht="13.5" thickTop="1">
      <c r="B52" s="229" t="s">
        <v>204</v>
      </c>
      <c r="C52" s="230"/>
      <c r="D52" s="98"/>
      <c r="E52" s="231" t="s">
        <v>205</v>
      </c>
      <c r="F52" s="232"/>
      <c r="H52" s="238"/>
      <c r="I52" s="239"/>
      <c r="J52" s="240"/>
      <c r="K52" s="241"/>
      <c r="L52" s="239"/>
    </row>
    <row r="53" spans="2:12" ht="12.75">
      <c r="B53" s="229"/>
      <c r="C53" s="98"/>
      <c r="D53" s="98"/>
      <c r="E53" s="231"/>
      <c r="F53" s="232"/>
      <c r="H53" s="242"/>
      <c r="I53" s="243"/>
      <c r="J53" s="98"/>
      <c r="K53" s="231"/>
      <c r="L53" s="243"/>
    </row>
    <row r="54" spans="2:12" ht="12.75">
      <c r="B54" s="229" t="s">
        <v>207</v>
      </c>
      <c r="C54" s="230"/>
      <c r="D54" s="98"/>
      <c r="E54" s="231" t="s">
        <v>176</v>
      </c>
      <c r="F54" s="232"/>
      <c r="H54" s="242"/>
      <c r="I54" s="243"/>
      <c r="J54" s="98"/>
      <c r="K54" s="231"/>
      <c r="L54" s="243"/>
    </row>
    <row r="55" spans="2:12" ht="12.75">
      <c r="B55" s="229"/>
      <c r="C55" s="98"/>
      <c r="D55" s="98"/>
      <c r="E55" s="231"/>
      <c r="F55" s="232"/>
      <c r="H55" s="242"/>
      <c r="I55" s="243"/>
      <c r="J55" s="98"/>
      <c r="K55" s="231"/>
      <c r="L55" s="243"/>
    </row>
    <row r="56" spans="2:12" ht="12.75">
      <c r="B56" s="229" t="s">
        <v>197</v>
      </c>
      <c r="C56" s="230"/>
      <c r="D56" s="98"/>
      <c r="E56" s="231" t="s">
        <v>178</v>
      </c>
      <c r="F56" s="232"/>
      <c r="H56" s="242"/>
      <c r="I56" s="243"/>
      <c r="J56" s="98"/>
      <c r="K56" s="231"/>
      <c r="L56" s="243"/>
    </row>
    <row r="57" spans="2:12" ht="12.75">
      <c r="B57" s="229"/>
      <c r="C57" s="98"/>
      <c r="D57" s="98"/>
      <c r="E57" s="231"/>
      <c r="F57" s="232"/>
      <c r="H57" s="242"/>
      <c r="I57" s="243"/>
      <c r="J57" s="98"/>
      <c r="K57" s="231"/>
      <c r="L57" s="243"/>
    </row>
    <row r="58" spans="2:12" ht="12.75">
      <c r="B58" s="229" t="s">
        <v>359</v>
      </c>
      <c r="C58" s="230"/>
      <c r="D58" s="98"/>
      <c r="E58" s="231" t="s">
        <v>190</v>
      </c>
      <c r="F58" s="406" t="s">
        <v>360</v>
      </c>
      <c r="H58" s="242"/>
      <c r="I58" s="243"/>
      <c r="J58" s="98"/>
      <c r="K58" s="231"/>
      <c r="L58" s="243"/>
    </row>
    <row r="59" spans="2:12" ht="13.5" thickBot="1">
      <c r="B59" s="244"/>
      <c r="C59" s="245"/>
      <c r="D59" s="245"/>
      <c r="E59" s="246"/>
      <c r="F59" s="235"/>
      <c r="H59" s="242"/>
      <c r="I59" s="98"/>
      <c r="J59" s="98"/>
      <c r="K59" s="231"/>
      <c r="L59" s="243"/>
    </row>
    <row r="60" ht="12" thickTop="1"/>
    <row r="69" spans="6:11" ht="15.75" customHeight="1">
      <c r="F69" s="602"/>
      <c r="G69" s="602"/>
      <c r="K69" s="236"/>
    </row>
  </sheetData>
  <sheetProtection sheet="1"/>
  <mergeCells count="4">
    <mergeCell ref="E2:K2"/>
    <mergeCell ref="B43:F43"/>
    <mergeCell ref="H43:L43"/>
    <mergeCell ref="F69:G69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headerFooter>
    <oddHeader>&amp;C&amp;F</oddHeader>
    <oddFooter>&amp;CPage &amp;P de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1:K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8.16015625" style="0" customWidth="1"/>
    <col min="2" max="3" width="9.33203125" style="0" customWidth="1"/>
    <col min="4" max="4" width="2.16015625" style="0" customWidth="1"/>
    <col min="5" max="5" width="24.33203125" style="0" customWidth="1"/>
    <col min="6" max="6" width="4.83203125" style="0" customWidth="1"/>
    <col min="7" max="11" width="9" style="0" customWidth="1"/>
    <col min="12" max="12" width="9.33203125" style="0" customWidth="1"/>
    <col min="13" max="13" width="4" style="0" customWidth="1"/>
  </cols>
  <sheetData>
    <row r="1" ht="11.25">
      <c r="F1" s="50"/>
    </row>
    <row r="2" spans="3:11" ht="27" customHeight="1" thickBot="1">
      <c r="C2" s="237" t="s">
        <v>191</v>
      </c>
      <c r="E2" s="596"/>
      <c r="F2" s="597"/>
      <c r="G2" s="597"/>
      <c r="H2" s="597"/>
      <c r="I2" s="597"/>
      <c r="J2" s="597"/>
      <c r="K2" s="598"/>
    </row>
    <row r="3" ht="12" thickTop="1">
      <c r="F3" s="50"/>
    </row>
    <row r="4" ht="11.25">
      <c r="F4" s="50"/>
    </row>
    <row r="5" ht="11.25">
      <c r="F5" s="50"/>
    </row>
    <row r="6" ht="11.25">
      <c r="F6" s="50"/>
    </row>
    <row r="7" ht="11.25">
      <c r="F7" s="50"/>
    </row>
    <row r="8" ht="11.25">
      <c r="F8" s="50"/>
    </row>
    <row r="9" ht="11.25">
      <c r="F9" s="50"/>
    </row>
    <row r="10" ht="11.25">
      <c r="F10" s="50"/>
    </row>
    <row r="11" ht="11.25">
      <c r="F11" s="50"/>
    </row>
    <row r="12" ht="11.25">
      <c r="F12" s="50"/>
    </row>
    <row r="13" ht="11.25">
      <c r="F13" s="50"/>
    </row>
    <row r="14" ht="11.25">
      <c r="F14" s="50"/>
    </row>
    <row r="15" ht="11.25">
      <c r="F15" s="50"/>
    </row>
    <row r="16" ht="11.25">
      <c r="F16" s="50"/>
    </row>
    <row r="17" ht="11.25">
      <c r="F17" s="50"/>
    </row>
    <row r="18" ht="11.25">
      <c r="F18" s="50"/>
    </row>
    <row r="19" ht="11.25">
      <c r="F19" s="50"/>
    </row>
    <row r="20" ht="11.25">
      <c r="F20" s="50"/>
    </row>
    <row r="21" ht="11.25">
      <c r="F21" s="50"/>
    </row>
    <row r="22" ht="11.25">
      <c r="F22" s="50"/>
    </row>
    <row r="23" ht="11.25">
      <c r="F23" s="50"/>
    </row>
    <row r="24" ht="11.25">
      <c r="F24" s="50"/>
    </row>
    <row r="25" ht="28.5" customHeight="1">
      <c r="F25" s="50"/>
    </row>
    <row r="26" ht="11.25">
      <c r="F26" s="50"/>
    </row>
    <row r="27" ht="11.25">
      <c r="F27" s="50"/>
    </row>
    <row r="28" spans="2:6" ht="11.25">
      <c r="B28" s="226"/>
      <c r="C28" s="227"/>
      <c r="D28" s="227"/>
      <c r="E28" s="227"/>
      <c r="F28" s="402"/>
    </row>
    <row r="29" spans="2:6" ht="12.75">
      <c r="B29" s="229" t="s">
        <v>175</v>
      </c>
      <c r="C29" s="230"/>
      <c r="D29" s="98"/>
      <c r="E29" s="231" t="s">
        <v>176</v>
      </c>
      <c r="F29" s="403" t="s">
        <v>350</v>
      </c>
    </row>
    <row r="30" spans="2:6" ht="12.75">
      <c r="B30" s="229"/>
      <c r="C30" s="98"/>
      <c r="D30" s="98"/>
      <c r="E30" s="231"/>
      <c r="F30" s="403"/>
    </row>
    <row r="31" spans="2:6" ht="12.75">
      <c r="B31" s="229" t="s">
        <v>179</v>
      </c>
      <c r="C31" s="230"/>
      <c r="D31" s="98"/>
      <c r="E31" s="231" t="s">
        <v>180</v>
      </c>
      <c r="F31" s="403" t="s">
        <v>351</v>
      </c>
    </row>
    <row r="32" spans="2:6" ht="12.75">
      <c r="B32" s="229"/>
      <c r="C32" s="98"/>
      <c r="D32" s="98"/>
      <c r="E32" s="231"/>
      <c r="F32" s="403"/>
    </row>
    <row r="33" spans="2:6" ht="12.75">
      <c r="B33" s="229" t="s">
        <v>181</v>
      </c>
      <c r="C33" s="230"/>
      <c r="D33" s="98"/>
      <c r="E33" s="231" t="s">
        <v>182</v>
      </c>
      <c r="F33" s="403" t="s">
        <v>352</v>
      </c>
    </row>
    <row r="34" spans="2:6" ht="12.75">
      <c r="B34" s="229"/>
      <c r="C34" s="98"/>
      <c r="D34" s="98"/>
      <c r="E34" s="231"/>
      <c r="F34" s="403"/>
    </row>
    <row r="35" spans="2:6" ht="12.75">
      <c r="B35" s="229" t="s">
        <v>185</v>
      </c>
      <c r="C35" s="230"/>
      <c r="D35" s="98"/>
      <c r="E35" s="231" t="s">
        <v>186</v>
      </c>
      <c r="F35" s="403" t="s">
        <v>353</v>
      </c>
    </row>
    <row r="36" spans="2:6" ht="12.75">
      <c r="B36" s="229"/>
      <c r="C36" s="98"/>
      <c r="D36" s="98"/>
      <c r="E36" s="231"/>
      <c r="F36" s="403"/>
    </row>
    <row r="37" spans="2:6" ht="12.75">
      <c r="B37" s="229" t="s">
        <v>183</v>
      </c>
      <c r="C37" s="230"/>
      <c r="D37" s="98"/>
      <c r="E37" s="231" t="s">
        <v>184</v>
      </c>
      <c r="F37" s="403" t="s">
        <v>354</v>
      </c>
    </row>
    <row r="38" spans="2:6" ht="12.75">
      <c r="B38" s="229"/>
      <c r="C38" s="98"/>
      <c r="D38" s="98"/>
      <c r="E38" s="231"/>
      <c r="F38" s="403"/>
    </row>
    <row r="39" spans="2:6" ht="12.75">
      <c r="B39" s="229" t="s">
        <v>187</v>
      </c>
      <c r="C39" s="230"/>
      <c r="D39" s="98"/>
      <c r="E39" s="231" t="s">
        <v>188</v>
      </c>
      <c r="F39" s="403" t="s">
        <v>355</v>
      </c>
    </row>
    <row r="40" spans="2:6" ht="12.75">
      <c r="B40" s="229"/>
      <c r="C40" s="98"/>
      <c r="D40" s="98"/>
      <c r="E40" s="231"/>
      <c r="F40" s="403"/>
    </row>
    <row r="41" spans="2:6" ht="12.75">
      <c r="B41" s="229" t="s">
        <v>177</v>
      </c>
      <c r="C41" s="230"/>
      <c r="D41" s="98"/>
      <c r="E41" s="231" t="s">
        <v>178</v>
      </c>
      <c r="F41" s="403" t="s">
        <v>356</v>
      </c>
    </row>
    <row r="42" spans="2:6" ht="12.75">
      <c r="B42" s="229"/>
      <c r="C42" s="98"/>
      <c r="D42" s="98"/>
      <c r="E42" s="231"/>
      <c r="F42" s="403"/>
    </row>
    <row r="43" spans="2:6" ht="12.75">
      <c r="B43" s="229" t="s">
        <v>189</v>
      </c>
      <c r="C43" s="230"/>
      <c r="D43" s="98"/>
      <c r="E43" s="231" t="s">
        <v>190</v>
      </c>
      <c r="F43" s="403" t="s">
        <v>357</v>
      </c>
    </row>
    <row r="44" spans="2:6" ht="12" thickBot="1">
      <c r="B44" s="233"/>
      <c r="C44" s="234"/>
      <c r="D44" s="234"/>
      <c r="E44" s="234"/>
      <c r="F44" s="404"/>
    </row>
    <row r="45" ht="12" thickTop="1">
      <c r="F45" s="50"/>
    </row>
    <row r="46" ht="11.25">
      <c r="F46" s="50"/>
    </row>
    <row r="47" ht="11.25">
      <c r="F47" s="50"/>
    </row>
    <row r="48" ht="11.25">
      <c r="F48" s="50"/>
    </row>
    <row r="49" ht="11.25">
      <c r="F49" s="50"/>
    </row>
    <row r="50" ht="11.25">
      <c r="F50" s="50"/>
    </row>
    <row r="51" ht="11.25">
      <c r="F51" s="50"/>
    </row>
    <row r="52" ht="11.25">
      <c r="F52" s="50"/>
    </row>
    <row r="53" ht="11.25">
      <c r="F53" s="50"/>
    </row>
    <row r="54" ht="11.25">
      <c r="F54" s="50"/>
    </row>
    <row r="55" ht="11.25">
      <c r="F55" s="50"/>
    </row>
    <row r="56" ht="11.25">
      <c r="F56" s="50"/>
    </row>
    <row r="57" ht="11.25">
      <c r="F57" s="50"/>
    </row>
    <row r="67" spans="6:11" ht="12.75">
      <c r="F67" s="602"/>
      <c r="G67" s="602"/>
      <c r="K67" s="236"/>
    </row>
  </sheetData>
  <sheetProtection sheet="1"/>
  <mergeCells count="2">
    <mergeCell ref="F67:G67"/>
    <mergeCell ref="E2:K2"/>
  </mergeCells>
  <printOptions/>
  <pageMargins left="0.1968503937007874" right="0.1968503937007874" top="0.3937007874015748" bottom="0.3937007874015748" header="0.1968503937007874" footer="0.03937007874015748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6.33203125" style="0" customWidth="1"/>
    <col min="2" max="2" width="23.66015625" style="0" customWidth="1"/>
    <col min="3" max="3" width="88.5" style="0" customWidth="1"/>
    <col min="4" max="16384" width="9.33203125" style="0" customWidth="1"/>
  </cols>
  <sheetData>
    <row r="1" ht="30" customHeight="1" thickBot="1">
      <c r="C1" s="384" t="s">
        <v>333</v>
      </c>
    </row>
    <row r="2" spans="2:3" ht="30" customHeight="1" thickBot="1">
      <c r="B2" s="389" t="s">
        <v>334</v>
      </c>
      <c r="C2" s="390" t="s">
        <v>273</v>
      </c>
    </row>
    <row r="3" spans="2:3" ht="28.5" customHeight="1" thickBot="1">
      <c r="B3" s="391" t="s">
        <v>335</v>
      </c>
      <c r="C3" s="385" t="s">
        <v>274</v>
      </c>
    </row>
    <row r="4" spans="2:3" ht="28.5" customHeight="1" thickBot="1">
      <c r="B4" s="391" t="s">
        <v>275</v>
      </c>
      <c r="C4" s="385" t="s">
        <v>276</v>
      </c>
    </row>
    <row r="5" spans="2:3" ht="28.5" customHeight="1" thickBot="1">
      <c r="B5" s="391" t="s">
        <v>152</v>
      </c>
      <c r="C5" s="385" t="s">
        <v>277</v>
      </c>
    </row>
    <row r="6" spans="2:3" ht="28.5" customHeight="1" thickBot="1">
      <c r="B6" s="391" t="s">
        <v>147</v>
      </c>
      <c r="C6" s="385" t="s">
        <v>278</v>
      </c>
    </row>
    <row r="7" spans="2:3" ht="28.5" customHeight="1" thickBot="1">
      <c r="B7" s="391" t="s">
        <v>279</v>
      </c>
      <c r="C7" s="385" t="s">
        <v>280</v>
      </c>
    </row>
    <row r="8" spans="2:3" ht="28.5" customHeight="1" thickBot="1">
      <c r="B8" s="391" t="s">
        <v>137</v>
      </c>
      <c r="C8" s="385" t="s">
        <v>281</v>
      </c>
    </row>
    <row r="9" spans="2:3" ht="28.5" customHeight="1" thickBot="1">
      <c r="B9" s="391" t="s">
        <v>84</v>
      </c>
      <c r="C9" s="385" t="s">
        <v>282</v>
      </c>
    </row>
    <row r="10" spans="2:3" ht="28.5" customHeight="1" thickBot="1">
      <c r="B10" s="391" t="s">
        <v>283</v>
      </c>
      <c r="C10" s="385" t="s">
        <v>284</v>
      </c>
    </row>
    <row r="11" spans="2:3" ht="28.5" customHeight="1" thickBot="1">
      <c r="B11" s="392" t="s">
        <v>285</v>
      </c>
      <c r="C11" s="385" t="s">
        <v>286</v>
      </c>
    </row>
    <row r="12" spans="2:3" ht="28.5" customHeight="1" thickBot="1">
      <c r="B12" s="392" t="s">
        <v>287</v>
      </c>
      <c r="C12" s="385" t="s">
        <v>288</v>
      </c>
    </row>
    <row r="13" spans="2:3" ht="28.5" customHeight="1" thickBot="1">
      <c r="B13" s="392" t="s">
        <v>289</v>
      </c>
      <c r="C13" s="385" t="s">
        <v>290</v>
      </c>
    </row>
    <row r="14" spans="2:3" ht="28.5" customHeight="1" thickBot="1">
      <c r="B14" s="392" t="s">
        <v>291</v>
      </c>
      <c r="C14" s="385" t="s">
        <v>292</v>
      </c>
    </row>
    <row r="15" spans="2:3" ht="28.5" customHeight="1" thickBot="1">
      <c r="B15" s="392" t="s">
        <v>293</v>
      </c>
      <c r="C15" s="385" t="s">
        <v>294</v>
      </c>
    </row>
    <row r="16" spans="2:3" ht="28.5" customHeight="1" thickBot="1">
      <c r="B16" s="392" t="s">
        <v>295</v>
      </c>
      <c r="C16" s="385" t="s">
        <v>296</v>
      </c>
    </row>
    <row r="17" spans="2:3" ht="28.5" customHeight="1" thickBot="1">
      <c r="B17" s="392" t="s">
        <v>297</v>
      </c>
      <c r="C17" s="385" t="s">
        <v>298</v>
      </c>
    </row>
    <row r="18" spans="2:3" ht="28.5" customHeight="1" thickBot="1">
      <c r="B18" s="392" t="s">
        <v>299</v>
      </c>
      <c r="C18" s="385" t="s">
        <v>300</v>
      </c>
    </row>
    <row r="19" spans="2:3" ht="28.5" customHeight="1" thickBot="1">
      <c r="B19" s="392" t="s">
        <v>301</v>
      </c>
      <c r="C19" s="385" t="s">
        <v>302</v>
      </c>
    </row>
    <row r="20" spans="2:3" ht="28.5" customHeight="1" thickBot="1">
      <c r="B20" s="392" t="s">
        <v>303</v>
      </c>
      <c r="C20" s="385" t="s">
        <v>304</v>
      </c>
    </row>
    <row r="21" spans="2:3" ht="28.5" customHeight="1" thickBot="1">
      <c r="B21" s="392" t="s">
        <v>305</v>
      </c>
      <c r="C21" s="385" t="s">
        <v>306</v>
      </c>
    </row>
    <row r="22" spans="2:3" ht="28.5" customHeight="1" thickBot="1">
      <c r="B22" s="392" t="s">
        <v>307</v>
      </c>
      <c r="C22" s="385" t="s">
        <v>308</v>
      </c>
    </row>
    <row r="23" spans="2:3" ht="28.5" customHeight="1" thickBot="1">
      <c r="B23" s="392" t="s">
        <v>309</v>
      </c>
      <c r="C23" s="385" t="s">
        <v>310</v>
      </c>
    </row>
    <row r="24" spans="2:3" ht="28.5" customHeight="1" thickBot="1">
      <c r="B24" s="393" t="s">
        <v>336</v>
      </c>
      <c r="C24" s="385" t="s">
        <v>337</v>
      </c>
    </row>
    <row r="25" spans="2:3" ht="28.5" customHeight="1" thickBot="1">
      <c r="B25" s="392" t="s">
        <v>338</v>
      </c>
      <c r="C25" s="394" t="s">
        <v>339</v>
      </c>
    </row>
    <row r="26" spans="2:3" ht="28.5" customHeight="1" thickBot="1">
      <c r="B26" s="392" t="s">
        <v>311</v>
      </c>
      <c r="C26" s="385" t="s">
        <v>312</v>
      </c>
    </row>
    <row r="27" spans="2:3" ht="28.5" customHeight="1" thickBot="1">
      <c r="B27" s="392" t="s">
        <v>313</v>
      </c>
      <c r="C27" s="385" t="s">
        <v>314</v>
      </c>
    </row>
    <row r="28" spans="2:3" ht="28.5" customHeight="1" thickBot="1">
      <c r="B28" s="395" t="s">
        <v>340</v>
      </c>
      <c r="C28" s="388" t="s">
        <v>341</v>
      </c>
    </row>
    <row r="29" spans="2:3" ht="28.5" customHeight="1" thickBot="1">
      <c r="B29" s="392" t="s">
        <v>315</v>
      </c>
      <c r="C29" s="385" t="s">
        <v>316</v>
      </c>
    </row>
    <row r="30" spans="2:3" ht="28.5" customHeight="1" thickBot="1">
      <c r="B30" s="396" t="s">
        <v>317</v>
      </c>
      <c r="C30" s="386" t="s">
        <v>318</v>
      </c>
    </row>
    <row r="31" spans="2:3" ht="28.5" customHeight="1" thickBot="1">
      <c r="B31" s="396" t="s">
        <v>342</v>
      </c>
      <c r="C31" s="386" t="s">
        <v>319</v>
      </c>
    </row>
    <row r="32" spans="2:3" ht="28.5" customHeight="1" thickBot="1">
      <c r="B32" s="392" t="s">
        <v>343</v>
      </c>
      <c r="C32" s="385" t="s">
        <v>320</v>
      </c>
    </row>
    <row r="33" spans="2:3" ht="28.5" customHeight="1" thickBot="1">
      <c r="B33" s="393" t="s">
        <v>344</v>
      </c>
      <c r="C33" s="394" t="s">
        <v>345</v>
      </c>
    </row>
    <row r="34" spans="2:3" ht="28.5" customHeight="1" thickBot="1">
      <c r="B34" s="392" t="s">
        <v>346</v>
      </c>
      <c r="C34" s="385" t="s">
        <v>321</v>
      </c>
    </row>
    <row r="35" spans="2:3" ht="28.5" customHeight="1" thickBot="1">
      <c r="B35" s="392" t="s">
        <v>347</v>
      </c>
      <c r="C35" s="385" t="s">
        <v>322</v>
      </c>
    </row>
    <row r="36" spans="2:3" ht="28.5" customHeight="1" thickBot="1">
      <c r="B36" s="391" t="s">
        <v>155</v>
      </c>
      <c r="C36" s="385" t="s">
        <v>323</v>
      </c>
    </row>
    <row r="37" spans="2:3" ht="26.25" thickBot="1">
      <c r="B37" s="391" t="s">
        <v>161</v>
      </c>
      <c r="C37" s="385" t="s">
        <v>324</v>
      </c>
    </row>
    <row r="38" spans="2:3" ht="16.5" thickBot="1">
      <c r="B38" s="395" t="s">
        <v>348</v>
      </c>
      <c r="C38" s="386" t="s">
        <v>349</v>
      </c>
    </row>
    <row r="39" spans="2:3" ht="16.5" thickBot="1">
      <c r="B39" s="397" t="s">
        <v>325</v>
      </c>
      <c r="C39" s="387" t="s">
        <v>326</v>
      </c>
    </row>
    <row r="40" spans="2:3" ht="30.75" thickBot="1">
      <c r="B40" s="398" t="s">
        <v>327</v>
      </c>
      <c r="C40" s="388" t="s">
        <v>328</v>
      </c>
    </row>
    <row r="41" spans="2:3" ht="45.75" thickBot="1">
      <c r="B41" s="399" t="s">
        <v>329</v>
      </c>
      <c r="C41" s="385" t="s">
        <v>330</v>
      </c>
    </row>
    <row r="42" spans="2:3" ht="15">
      <c r="B42" s="400"/>
      <c r="C42" s="401"/>
    </row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Tidewall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Première Demande Chantier</dc:title>
  <dc:subject>Première Demande Chantier</dc:subject>
  <dc:creator>Jean Louis CON TI</dc:creator>
  <cp:keywords/>
  <dc:description/>
  <cp:lastModifiedBy>FFVoile</cp:lastModifiedBy>
  <cp:lastPrinted>2017-01-03T10:23:24Z</cp:lastPrinted>
  <dcterms:created xsi:type="dcterms:W3CDTF">2009-12-24T07:39:48Z</dcterms:created>
  <dcterms:modified xsi:type="dcterms:W3CDTF">2017-01-18T15:21:14Z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